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50A0AC64-7B40-46A6-83A8-48E521C0F7F3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I30" i="2" l="1"/>
  <c r="H9" i="2"/>
  <c r="R31" i="2" l="1"/>
  <c r="J32" i="2"/>
  <c r="H16" i="2" l="1"/>
  <c r="P36" i="2" l="1"/>
  <c r="P22" i="2"/>
  <c r="N36" i="2"/>
  <c r="I10" i="2"/>
  <c r="R28" i="2" l="1"/>
  <c r="M34" i="2"/>
  <c r="H18" i="2"/>
  <c r="R9" i="2" l="1"/>
  <c r="K34" i="2"/>
  <c r="O36" i="2" l="1"/>
  <c r="O12" i="2"/>
  <c r="M16" i="2"/>
  <c r="Q36" i="2" l="1"/>
  <c r="Q12" i="2"/>
  <c r="L34" i="2"/>
  <c r="L18" i="2" l="1"/>
  <c r="R33" i="2" l="1"/>
  <c r="R34" i="2" s="1"/>
  <c r="R32" i="2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10" i="2"/>
  <c r="R7" i="2"/>
  <c r="R8" i="2" s="1"/>
  <c r="R36" i="2" l="1"/>
  <c r="L32" i="2"/>
  <c r="L30" i="2"/>
  <c r="L26" i="2"/>
  <c r="L24" i="2"/>
  <c r="L36" i="2" s="1"/>
  <c r="L20" i="2"/>
  <c r="L14" i="2"/>
  <c r="L10" i="2"/>
  <c r="P12" i="2" l="1"/>
  <c r="I26" i="2" l="1"/>
  <c r="P8" i="2" l="1"/>
  <c r="I36" i="2" l="1"/>
  <c r="I18" i="2" l="1"/>
  <c r="H36" i="2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J36" i="2" s="1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Q26" i="2" l="1"/>
  <c r="P32" i="2"/>
  <c r="O32" i="2"/>
  <c r="O24" i="2"/>
  <c r="N32" i="2"/>
  <c r="N24" i="2"/>
  <c r="M24" i="2"/>
  <c r="M36" i="2" s="1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<sst xmlns="http://schemas.openxmlformats.org/spreadsheetml/2006/main" count="89" uniqueCount="66">
  <si>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</si>
  <si>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</si>
  <si>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</si>
  <si>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</si>
  <si>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</si>
  <si>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</si>
  <si>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</si>
  <si>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</si>
  <si>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</si>
  <si>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</si>
  <si>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</si>
  <si>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</si>
  <si>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</si>
  <si>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</si>
  <si>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</si>
  <si>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</si>
  <si>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</si>
  <si>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</si>
  <si>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</si>
  <si>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</si>
  <si>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</si>
  <si>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</si>
  <si>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</si>
  <si>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</si>
  <si>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</si>
  <si>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</si>
  <si>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</si>
  <si>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</si>
  <si>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</si>
  <si>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</si>
  <si>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</si>
  <si>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</si>
  <si>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</si>
  <si>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</si>
  <si>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</si>
  <si>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</si>
  <si>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</si>
  <si>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</si>
  <si>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</si>
  <si>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</si>
  <si>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</si>
  <si>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</si>
  <si>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</si>
  <si>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</si>
  <si>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</si>
  <si>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</si>
  <si>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</si>
  <si>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</si>
  <si>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</si>
  <si>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</si>
  <si>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</si>
  <si>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</si>
  <si>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</si>
  <si>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</si>
  <si>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</si>
  <si>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</si>
  <si>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</si>
  <si>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</si>
  <si>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</si>
  <si>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</si>
  <si>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</si>
  <si>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</si>
  <si>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</si>
  <si>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</si>
  <si>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</si>
  <si>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01-01-2024
01-09-2024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</si>
</sst>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showZeros="0" tabSelected="1" topLeftCell="C1" zoomScale="81" zoomScaleNormal="81" workbookViewId="0">
      <pane xSplit="4" ySplit="6" topLeftCell="J29" activePane="bottomRight" state="frozen"/>
      <selection activeCell="C1" sqref="C1"/>
      <selection pane="topRight" activeCell="G1" sqref="G1"/>
      <selection pane="bottomLeft" activeCell="C7" sqref="C7"/>
      <selection pane="bottomRight" activeCell="Q34" sqref="Q34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</row>
    <row r="2" spans="1:19" ht="16.95" customHeigh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"/>
    </row>
    <row r="3" spans="1:19" ht="14.55" customHeight="1" x14ac:dyDescent="0.3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"/>
    </row>
    <row r="4" spans="1:19" ht="12.75" customHeight="1" thickBot="1" x14ac:dyDescent="0.3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2"/>
    </row>
    <row r="5" spans="1:19" ht="52.8" customHeight="1" thickBot="1" x14ac:dyDescent="0.35">
      <c r="A5" s="28" t="s">
        <v>3</v>
      </c>
      <c r="B5" s="30" t="s">
        <v>3</v>
      </c>
      <c r="C5" s="32" t="s">
        <v>4</v>
      </c>
      <c r="D5" s="32" t="s">
        <v>3</v>
      </c>
      <c r="E5" s="32" t="s">
        <v>3</v>
      </c>
      <c r="F5" s="32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29"/>
      <c r="B6" s="31"/>
      <c r="C6" s="33"/>
      <c r="D6" s="33"/>
      <c r="E6" s="33"/>
      <c r="F6" s="33"/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14" t="s">
        <v>65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/>
      <c r="I7" s="17">
        <v>0</v>
      </c>
      <c r="J7" s="17"/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0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0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0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f>H10</f>
        <v>874.6</v>
      </c>
      <c r="I9" s="17"/>
      <c r="J9" s="17">
        <v>313112</v>
      </c>
      <c r="K9" s="17">
        <v>2937.5</v>
      </c>
      <c r="L9" s="17">
        <v>215930.71</v>
      </c>
      <c r="M9" s="17">
        <v>1554.7</v>
      </c>
      <c r="N9" s="17"/>
      <c r="O9" s="17">
        <v>1633025.12</v>
      </c>
      <c r="P9" s="17"/>
      <c r="Q9" s="17">
        <v>4713</v>
      </c>
      <c r="R9" s="17">
        <f>H9+I9+J9+K9+M9+N9+O9+P9+L9+Q9+G9</f>
        <v>2172147.6300000004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" si="0">G9</f>
        <v>0</v>
      </c>
      <c r="H10" s="17">
        <v>874.6</v>
      </c>
      <c r="I10" s="17">
        <f>I9</f>
        <v>0</v>
      </c>
      <c r="J10" s="17">
        <f t="shared" ref="J10:Q10" si="1">J9</f>
        <v>313112</v>
      </c>
      <c r="K10" s="17">
        <f>K9</f>
        <v>2937.5</v>
      </c>
      <c r="L10" s="17">
        <f>L9</f>
        <v>215930.71</v>
      </c>
      <c r="M10" s="17">
        <f t="shared" si="1"/>
        <v>1554.7</v>
      </c>
      <c r="N10" s="17">
        <f t="shared" si="1"/>
        <v>0</v>
      </c>
      <c r="O10" s="17">
        <f t="shared" si="1"/>
        <v>1633025.12</v>
      </c>
      <c r="P10" s="17">
        <f t="shared" si="1"/>
        <v>0</v>
      </c>
      <c r="Q10" s="17">
        <f t="shared" si="1"/>
        <v>4713</v>
      </c>
      <c r="R10" s="17">
        <f>R9</f>
        <v>2172147.6300000004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/>
      <c r="P11" s="17"/>
      <c r="Q11" s="17"/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 t="shared" ref="M12:R12" si="2">M11</f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44194.37</v>
      </c>
      <c r="I13" s="17">
        <v>69258.490000000005</v>
      </c>
      <c r="J13" s="17">
        <v>238643.43</v>
      </c>
      <c r="K13" s="17">
        <v>226119.49</v>
      </c>
      <c r="L13" s="17">
        <v>97406.720000000001</v>
      </c>
      <c r="M13" s="17">
        <v>89237.35</v>
      </c>
      <c r="N13" s="17">
        <v>50826.35</v>
      </c>
      <c r="O13" s="17">
        <v>146214.96</v>
      </c>
      <c r="P13" s="17">
        <v>260362.86</v>
      </c>
      <c r="Q13" s="17">
        <v>66089.47</v>
      </c>
      <c r="R13" s="17">
        <f>H13+I13+J13+K13+M13+N13+O13+P13+L13+Q13</f>
        <v>1288353.4899999998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44194.37</v>
      </c>
      <c r="I14" s="17">
        <f t="shared" ref="I14:Q14" si="3">I13</f>
        <v>69258.490000000005</v>
      </c>
      <c r="J14" s="17">
        <f t="shared" si="3"/>
        <v>238643.43</v>
      </c>
      <c r="K14" s="17">
        <f t="shared" si="3"/>
        <v>226119.49</v>
      </c>
      <c r="L14" s="17">
        <f>L13</f>
        <v>97406.720000000001</v>
      </c>
      <c r="M14" s="17">
        <f t="shared" si="3"/>
        <v>89237.35</v>
      </c>
      <c r="N14" s="17">
        <f t="shared" si="3"/>
        <v>50826.35</v>
      </c>
      <c r="O14" s="17">
        <f t="shared" si="3"/>
        <v>146214.96</v>
      </c>
      <c r="P14" s="17">
        <f t="shared" si="3"/>
        <v>260362.86</v>
      </c>
      <c r="Q14" s="17">
        <f t="shared" si="3"/>
        <v>66089.47</v>
      </c>
      <c r="R14" s="17">
        <f>R13</f>
        <v>1288353.4899999998</v>
      </c>
      <c r="S14" s="8"/>
    </row>
    <row r="15" spans="1:19" ht="52.8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55590</v>
      </c>
      <c r="K15" s="17">
        <v>6329.92</v>
      </c>
      <c r="L15" s="17">
        <v>25950</v>
      </c>
      <c r="M15" s="17"/>
      <c r="N15" s="17"/>
      <c r="O15" s="17">
        <v>1088508.97</v>
      </c>
      <c r="P15" s="17">
        <v>6635.76</v>
      </c>
      <c r="Q15" s="17"/>
      <c r="R15" s="17">
        <f>H15+I15+J15+K15+M15+N15+O15+P15+L15+Q15</f>
        <v>1183014.6499999999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>
        <f>H15</f>
        <v>0</v>
      </c>
      <c r="I16" s="17">
        <f t="shared" ref="I16:R16" si="4">I15</f>
        <v>0</v>
      </c>
      <c r="J16" s="17">
        <f t="shared" si="4"/>
        <v>55590</v>
      </c>
      <c r="K16" s="17">
        <f t="shared" si="4"/>
        <v>6329.92</v>
      </c>
      <c r="L16" s="17">
        <v>25950</v>
      </c>
      <c r="M16" s="17">
        <f t="shared" si="4"/>
        <v>0</v>
      </c>
      <c r="N16" s="17">
        <f t="shared" si="4"/>
        <v>0</v>
      </c>
      <c r="O16" s="17">
        <f t="shared" si="4"/>
        <v>1088508.97</v>
      </c>
      <c r="P16" s="17">
        <f t="shared" si="4"/>
        <v>6635.76</v>
      </c>
      <c r="Q16" s="17">
        <f t="shared" si="4"/>
        <v>0</v>
      </c>
      <c r="R16" s="17">
        <f t="shared" si="4"/>
        <v>1183014.6499999999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/>
      <c r="I17" s="17"/>
      <c r="J17" s="17"/>
      <c r="K17" s="17"/>
      <c r="L17" s="17"/>
      <c r="M17" s="17"/>
      <c r="N17" s="17"/>
      <c r="O17" s="17"/>
      <c r="P17" s="17">
        <v>3667</v>
      </c>
      <c r="Q17" s="17"/>
      <c r="R17" s="17">
        <f>H17+I17+J17+K17+M17+N17+O17+P17+L17+Q17</f>
        <v>3667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f>H17</f>
        <v>0</v>
      </c>
      <c r="I18" s="17">
        <f t="shared" ref="I18:N18" si="5">I17</f>
        <v>0</v>
      </c>
      <c r="J18" s="17">
        <f t="shared" si="5"/>
        <v>0</v>
      </c>
      <c r="K18" s="17">
        <f t="shared" si="5"/>
        <v>0</v>
      </c>
      <c r="L18" s="17">
        <f t="shared" si="5"/>
        <v>0</v>
      </c>
      <c r="M18" s="17">
        <f t="shared" si="5"/>
        <v>0</v>
      </c>
      <c r="N18" s="17">
        <f t="shared" si="5"/>
        <v>0</v>
      </c>
      <c r="O18" s="17">
        <v>0</v>
      </c>
      <c r="P18" s="17">
        <f>P17</f>
        <v>3667</v>
      </c>
      <c r="Q18" s="17">
        <v>0</v>
      </c>
      <c r="R18" s="17">
        <f>R17</f>
        <v>3667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3878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60013.630000000005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6">H19</f>
        <v>1471.18</v>
      </c>
      <c r="I20" s="17">
        <f t="shared" si="6"/>
        <v>22535.63</v>
      </c>
      <c r="J20" s="17"/>
      <c r="K20" s="17">
        <f t="shared" si="6"/>
        <v>0</v>
      </c>
      <c r="L20" s="17">
        <f>L19</f>
        <v>3878</v>
      </c>
      <c r="M20" s="17">
        <f t="shared" si="6"/>
        <v>0</v>
      </c>
      <c r="N20" s="17">
        <f t="shared" si="6"/>
        <v>0</v>
      </c>
      <c r="O20" s="17">
        <f t="shared" si="6"/>
        <v>0</v>
      </c>
      <c r="P20" s="17">
        <f t="shared" si="6"/>
        <v>3052</v>
      </c>
      <c r="Q20" s="17">
        <f t="shared" si="6"/>
        <v>29076.82</v>
      </c>
      <c r="R20" s="17">
        <f>R19</f>
        <v>60013.630000000005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/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f>P21</f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7091.58</v>
      </c>
      <c r="J23" s="17"/>
      <c r="K23" s="17"/>
      <c r="L23" s="17">
        <v>1636</v>
      </c>
      <c r="M23" s="17"/>
      <c r="N23" s="17"/>
      <c r="O23" s="17">
        <v>4242</v>
      </c>
      <c r="P23" s="17"/>
      <c r="Q23" s="17">
        <v>39069</v>
      </c>
      <c r="R23" s="17">
        <f>H23+I23+J23+K23+M23+N23+O23+P23+L23+Q23</f>
        <v>52038.58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7">H23</f>
        <v>0</v>
      </c>
      <c r="I24" s="17">
        <f t="shared" si="7"/>
        <v>7091.58</v>
      </c>
      <c r="J24" s="17">
        <f t="shared" si="7"/>
        <v>0</v>
      </c>
      <c r="K24" s="17">
        <f t="shared" si="7"/>
        <v>0</v>
      </c>
      <c r="L24" s="17">
        <f>L23</f>
        <v>1636</v>
      </c>
      <c r="M24" s="17">
        <f t="shared" si="7"/>
        <v>0</v>
      </c>
      <c r="N24" s="17">
        <f t="shared" si="7"/>
        <v>0</v>
      </c>
      <c r="O24" s="17">
        <f t="shared" si="7"/>
        <v>4242</v>
      </c>
      <c r="P24" s="17">
        <f>P23</f>
        <v>0</v>
      </c>
      <c r="Q24" s="17">
        <f>Q23</f>
        <v>39069</v>
      </c>
      <c r="R24" s="17">
        <f>R23</f>
        <v>52038.58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54550.39</v>
      </c>
      <c r="I25" s="17">
        <v>67567.520000000004</v>
      </c>
      <c r="J25" s="17">
        <v>145742.68</v>
      </c>
      <c r="K25" s="17">
        <v>204020.03</v>
      </c>
      <c r="L25" s="17">
        <v>122563.16</v>
      </c>
      <c r="M25" s="17">
        <v>42553.54</v>
      </c>
      <c r="N25" s="17">
        <v>43530.94</v>
      </c>
      <c r="O25" s="17">
        <v>172818.63</v>
      </c>
      <c r="P25" s="17">
        <v>89717.53</v>
      </c>
      <c r="Q25" s="17">
        <v>222268.15</v>
      </c>
      <c r="R25" s="17">
        <f>H25+I25+J25+K25+M25+N25+O25+P25+L25+Q25</f>
        <v>1165332.57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54550.39</v>
      </c>
      <c r="I26" s="17">
        <f>I25</f>
        <v>67567.520000000004</v>
      </c>
      <c r="J26" s="17">
        <f>J25</f>
        <v>145742.68</v>
      </c>
      <c r="K26" s="17">
        <f t="shared" ref="K26:P26" si="8">K25</f>
        <v>204020.03</v>
      </c>
      <c r="L26" s="17">
        <f>L25</f>
        <v>122563.16</v>
      </c>
      <c r="M26" s="17">
        <f t="shared" si="8"/>
        <v>42553.54</v>
      </c>
      <c r="N26" s="17">
        <f t="shared" si="8"/>
        <v>43530.94</v>
      </c>
      <c r="O26" s="17">
        <f t="shared" si="8"/>
        <v>172818.63</v>
      </c>
      <c r="P26" s="17">
        <f t="shared" si="8"/>
        <v>89717.53</v>
      </c>
      <c r="Q26" s="17">
        <f>Q25</f>
        <v>222268.15</v>
      </c>
      <c r="R26" s="17">
        <f>R25</f>
        <v>1165332.57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63</v>
      </c>
      <c r="D28" s="15"/>
      <c r="E28" s="15"/>
      <c r="F28" s="16" t="s">
        <v>64</v>
      </c>
      <c r="G28" s="17"/>
      <c r="H28" s="17"/>
      <c r="I28" s="17">
        <v>7651</v>
      </c>
      <c r="J28" s="17">
        <v>8942</v>
      </c>
      <c r="K28" s="17"/>
      <c r="L28" s="17"/>
      <c r="M28" s="17"/>
      <c r="N28" s="17"/>
      <c r="O28" s="17">
        <v>271692</v>
      </c>
      <c r="P28" s="17">
        <v>11666</v>
      </c>
      <c r="Q28" s="17">
        <v>13013</v>
      </c>
      <c r="R28" s="17">
        <f>H28+I28+J28+K28+M28+N28+O28+P28+L28+Q28</f>
        <v>312964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89298.15</v>
      </c>
      <c r="I29" s="17">
        <v>205439.14</v>
      </c>
      <c r="J29" s="17">
        <v>683146.54</v>
      </c>
      <c r="K29" s="17">
        <v>214347.47</v>
      </c>
      <c r="L29" s="17">
        <v>1461579.31</v>
      </c>
      <c r="M29" s="17">
        <v>41204.76</v>
      </c>
      <c r="N29" s="17">
        <v>175980.24</v>
      </c>
      <c r="O29" s="17">
        <v>1314206.1399999999</v>
      </c>
      <c r="P29" s="17">
        <v>69627.789999999994</v>
      </c>
      <c r="Q29" s="17">
        <v>224224.34</v>
      </c>
      <c r="R29" s="17">
        <f>H29+I29+J29+K29+M29+N29+O29+P29+L29+Q29</f>
        <v>4479053.88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89298.15</v>
      </c>
      <c r="I30" s="17">
        <f>I29</f>
        <v>205439.14</v>
      </c>
      <c r="J30" s="17">
        <f t="shared" ref="J30:Q30" si="9">J29</f>
        <v>683146.54</v>
      </c>
      <c r="K30" s="17">
        <f t="shared" si="9"/>
        <v>214347.47</v>
      </c>
      <c r="L30" s="17">
        <f>L29</f>
        <v>1461579.31</v>
      </c>
      <c r="M30" s="17">
        <f t="shared" si="9"/>
        <v>41204.76</v>
      </c>
      <c r="N30" s="17">
        <f t="shared" si="9"/>
        <v>175980.24</v>
      </c>
      <c r="O30" s="17">
        <f t="shared" si="9"/>
        <v>1314206.1399999999</v>
      </c>
      <c r="P30" s="17">
        <f t="shared" si="9"/>
        <v>69627.789999999994</v>
      </c>
      <c r="Q30" s="17">
        <f t="shared" si="9"/>
        <v>224224.34</v>
      </c>
      <c r="R30" s="17">
        <f>R29</f>
        <v>4479053.88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1523256</v>
      </c>
      <c r="K31" s="17"/>
      <c r="L31" s="17">
        <v>834542</v>
      </c>
      <c r="M31" s="17">
        <v>0</v>
      </c>
      <c r="N31" s="17"/>
      <c r="O31" s="17">
        <v>562617.23</v>
      </c>
      <c r="P31" s="17"/>
      <c r="Q31" s="17">
        <v>0</v>
      </c>
      <c r="R31" s="17">
        <f>H31+I31+J31+K31+M31+N31+O31+P31+L31+Q31</f>
        <v>2920415.23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f>J31</f>
        <v>1523256</v>
      </c>
      <c r="K32" s="17">
        <f>K31</f>
        <v>0</v>
      </c>
      <c r="L32" s="17">
        <f>L31</f>
        <v>834542</v>
      </c>
      <c r="M32" s="17">
        <v>0</v>
      </c>
      <c r="N32" s="17">
        <f>N31</f>
        <v>0</v>
      </c>
      <c r="O32" s="17">
        <f>O31</f>
        <v>562617.23</v>
      </c>
      <c r="P32" s="17">
        <f>P31</f>
        <v>0</v>
      </c>
      <c r="Q32" s="17">
        <v>0</v>
      </c>
      <c r="R32" s="17">
        <f>R31</f>
        <v>2920415.23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79515.490000000005</v>
      </c>
      <c r="I33" s="17">
        <v>182610.26</v>
      </c>
      <c r="J33" s="17">
        <v>130005.2</v>
      </c>
      <c r="K33" s="17">
        <v>269284.74</v>
      </c>
      <c r="L33" s="17">
        <v>153813.82</v>
      </c>
      <c r="M33" s="17">
        <v>201937.62</v>
      </c>
      <c r="N33" s="17">
        <v>67323.03</v>
      </c>
      <c r="O33" s="17">
        <v>117856.07</v>
      </c>
      <c r="P33" s="17">
        <v>344855.84</v>
      </c>
      <c r="Q33" s="17">
        <v>212505.18</v>
      </c>
      <c r="R33" s="17">
        <f>H33+I33+J33+K33+M33+N33+O33+P33+L33+Q33</f>
        <v>1759707.25</v>
      </c>
      <c r="S33" s="8"/>
      <c r="T33" s="6"/>
    </row>
    <row r="34" spans="1:20" ht="27.6" customHeight="1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79515.490000000005</v>
      </c>
      <c r="I34" s="17">
        <f t="shared" ref="I34:Q34" si="10">I33</f>
        <v>182610.26</v>
      </c>
      <c r="J34" s="17">
        <f t="shared" si="10"/>
        <v>130005.2</v>
      </c>
      <c r="K34" s="17">
        <f>K33</f>
        <v>269284.74</v>
      </c>
      <c r="L34" s="17">
        <f>L33</f>
        <v>153813.82</v>
      </c>
      <c r="M34" s="17">
        <f>M33</f>
        <v>201937.62</v>
      </c>
      <c r="N34" s="17">
        <f t="shared" si="10"/>
        <v>67323.03</v>
      </c>
      <c r="O34" s="17">
        <f t="shared" si="10"/>
        <v>117856.07</v>
      </c>
      <c r="P34" s="17">
        <f t="shared" si="10"/>
        <v>344855.84</v>
      </c>
      <c r="Q34" s="17">
        <f t="shared" si="10"/>
        <v>212505.18</v>
      </c>
      <c r="R34" s="17">
        <f>R33</f>
        <v>1759707.25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0</v>
      </c>
      <c r="H36" s="20">
        <f>H13+H19+H25+H29+H33+H11+H15+H21+H23+H35+H10+H17+H7</f>
        <v>269904.18</v>
      </c>
      <c r="I36" s="20">
        <f>I13+I19+I25+I29+I33+I10+I23+I15+I17+I28</f>
        <v>562153.62</v>
      </c>
      <c r="J36" s="20">
        <f>J13+J19+J25+J29+J33+J16+J11+J9+J7+J23+J17+J28+J31</f>
        <v>3119091.8499999996</v>
      </c>
      <c r="K36" s="20">
        <f>K13+K19+K25+K29+K33+K31+K17+K11+K9+K24+K15+K21</f>
        <v>923039.15</v>
      </c>
      <c r="L36" s="20">
        <f>L13+L19+L25+L29+L33+L31+L17+L11+L9+L24+L15</f>
        <v>2917299.7199999997</v>
      </c>
      <c r="M36" s="20">
        <f>M13+M19+M25+M29+M33+M9+M11+M21+M24+M17+M15</f>
        <v>376487.97000000003</v>
      </c>
      <c r="N36" s="20">
        <f>N13+N19+N25+N29+N33+N9+N7+N23+N31+N17+N15+N11</f>
        <v>337660.56000000006</v>
      </c>
      <c r="O36" s="20">
        <f>O13+O19+O25+O29+O33+O31+O15+O9+O7+O23+O28+O11</f>
        <v>5311181.12</v>
      </c>
      <c r="P36" s="20">
        <f>P13+P19+P25+P29+P33+P31+P15+P9+P7+P23+P28+P17+P21</f>
        <v>789584.78</v>
      </c>
      <c r="Q36" s="20">
        <f>Q13+Q19+Q25+Q29+Q33+Q31+Q15+Q9+Q7+Q23+Q28+Q11</f>
        <v>810958.96</v>
      </c>
      <c r="R36" s="21">
        <f>R8+R10+R12+R14+R16+R18+R20+R22+R24+R26+R30+R32+R34+R28</f>
        <v>15417361.91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4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/>
      <c r="T39" s="7"/>
    </row>
    <row r="40" spans="1:20" x14ac:dyDescent="0.3">
      <c r="S40" s="23"/>
      <c r="T40" s="8"/>
    </row>
    <row r="42" spans="1:20" x14ac:dyDescent="0.3">
      <c r="R42" s="23"/>
      <c r="S42" s="23"/>
    </row>
  </sheetData>
  <mergeCells count="11">
    <mergeCell ref="A1:R1"/>
    <mergeCell ref="A2:R2"/>
    <mergeCell ref="A3:R3"/>
    <mergeCell ref="A4:R4"/>
    <mergeCell ref="F5:F6"/>
    <mergeCell ref="A38:R38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2023-12-22T01:33:44Z</cp:lastPrinted>
  <dcterms:created xsi:type="dcterms:W3CDTF">2021-01-29T07:32:03Z</dcterms:created>
  <dcterms:modified xsi:type="dcterms:W3CDTF">2024-09-13T01:22:54Z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