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25" sheetId="1" r:id="rId1"/>
    <sheet name="2026" sheetId="2" r:id="rId2"/>
    <sheet name="2027" sheetId="3" r:id="rId3"/>
  </sheets>
  <calcPr calcId="144525"/>
</workbook>
</file>

<file path=xl/calcChain.xml><?xml version="1.0" encoding="utf-8"?>
<calcChain xmlns="http://schemas.openxmlformats.org/spreadsheetml/2006/main">
  <c r="F6" i="3" l="1"/>
  <c r="M16" i="3"/>
  <c r="L16" i="3"/>
  <c r="K16" i="3"/>
  <c r="J16" i="3"/>
  <c r="I16" i="3"/>
  <c r="G16" i="3"/>
  <c r="E16" i="3"/>
  <c r="D16" i="3"/>
  <c r="H15" i="3"/>
  <c r="H16" i="3" s="1"/>
  <c r="C15" i="3"/>
  <c r="C14" i="3"/>
  <c r="B14" i="3"/>
  <c r="C13" i="3"/>
  <c r="B13" i="3" s="1"/>
  <c r="C12" i="3"/>
  <c r="B12" i="3" s="1"/>
  <c r="C11" i="3"/>
  <c r="B11" i="3" s="1"/>
  <c r="C10" i="3"/>
  <c r="B10" i="3" s="1"/>
  <c r="F9" i="3"/>
  <c r="C9" i="3"/>
  <c r="C8" i="3"/>
  <c r="B8" i="3" s="1"/>
  <c r="C7" i="3"/>
  <c r="C6" i="3"/>
  <c r="F9" i="2"/>
  <c r="F6" i="2"/>
  <c r="B6" i="2" s="1"/>
  <c r="F8" i="1"/>
  <c r="F5" i="1"/>
  <c r="M16" i="2"/>
  <c r="L16" i="2"/>
  <c r="K16" i="2"/>
  <c r="J16" i="2"/>
  <c r="G16" i="2"/>
  <c r="F16" i="2"/>
  <c r="E16" i="2"/>
  <c r="D16" i="2"/>
  <c r="H15" i="2"/>
  <c r="H16" i="2" s="1"/>
  <c r="C15" i="2"/>
  <c r="B15" i="2" s="1"/>
  <c r="C14" i="2"/>
  <c r="B14" i="2" s="1"/>
  <c r="C13" i="2"/>
  <c r="B13" i="2" s="1"/>
  <c r="C12" i="2"/>
  <c r="B12" i="2" s="1"/>
  <c r="C11" i="2"/>
  <c r="B11" i="2" s="1"/>
  <c r="C10" i="2"/>
  <c r="B10" i="2"/>
  <c r="C9" i="2"/>
  <c r="C8" i="2"/>
  <c r="B8" i="2" s="1"/>
  <c r="C7" i="2"/>
  <c r="B7" i="2"/>
  <c r="I16" i="2"/>
  <c r="C6" i="2"/>
  <c r="C14" i="1"/>
  <c r="B9" i="3" l="1"/>
  <c r="C16" i="3"/>
  <c r="B6" i="3"/>
  <c r="B7" i="3"/>
  <c r="C16" i="2"/>
  <c r="B9" i="2"/>
  <c r="F16" i="3"/>
  <c r="B15" i="3"/>
  <c r="B16" i="2"/>
  <c r="H14" i="1"/>
  <c r="C13" i="1"/>
  <c r="C12" i="1"/>
  <c r="C11" i="1"/>
  <c r="C10" i="1"/>
  <c r="C9" i="1"/>
  <c r="C8" i="1"/>
  <c r="C7" i="1"/>
  <c r="C6" i="1"/>
  <c r="I6" i="1"/>
  <c r="I7" i="1"/>
  <c r="I8" i="1"/>
  <c r="I9" i="1"/>
  <c r="I10" i="1"/>
  <c r="I11" i="1"/>
  <c r="I12" i="1"/>
  <c r="I13" i="1"/>
  <c r="I14" i="1"/>
  <c r="I5" i="1"/>
  <c r="C5" i="1"/>
  <c r="B16" i="3" l="1"/>
  <c r="B14" i="1"/>
  <c r="B13" i="1"/>
  <c r="B9" i="1"/>
  <c r="B8" i="1"/>
  <c r="D15" i="1"/>
  <c r="E15" i="1"/>
  <c r="F15" i="1"/>
  <c r="G15" i="1"/>
  <c r="H15" i="1"/>
  <c r="I15" i="1"/>
  <c r="J15" i="1"/>
  <c r="K15" i="1"/>
  <c r="L15" i="1"/>
  <c r="M15" i="1"/>
  <c r="B6" i="1"/>
  <c r="B7" i="1"/>
  <c r="B10" i="1"/>
  <c r="B11" i="1"/>
  <c r="B12" i="1"/>
  <c r="B5" i="1"/>
  <c r="C15" i="1" l="1"/>
  <c r="B15" i="1" s="1"/>
</calcChain>
</file>

<file path=xl/sharedStrings.xml><?xml version="1.0" encoding="utf-8"?>
<sst xmlns="http://schemas.openxmlformats.org/spreadsheetml/2006/main" count="114" uniqueCount="40">
  <si>
    <t>Наименование поселения (i)</t>
  </si>
  <si>
    <t>Di</t>
  </si>
  <si>
    <t>Zi</t>
  </si>
  <si>
    <t>Расходына обеспечение пожарной безопасности для i-го поселения</t>
  </si>
  <si>
    <t>Расходы на содержание и ремонт автомобильных дорог общего пользования населенных пунктов для i-го поселения</t>
  </si>
  <si>
    <t>Расходына благоустройство для i-го поселения</t>
  </si>
  <si>
    <t>Расходына доплаты к пенсиям муниципальных служащих для i-го поселения</t>
  </si>
  <si>
    <t>Расходы на физическую культуру и массовый спорт для i-го поселения</t>
  </si>
  <si>
    <t>Расходы на межбюджетные трансферты, передаваемые из бюджетов поселений бюджету муниципального района для i-го поселения</t>
  </si>
  <si>
    <t>Собственные доходы i-го поселения</t>
  </si>
  <si>
    <t>Дотация на выравнивание бюджетной обеспеченности поселения из бюджета муниципального района</t>
  </si>
  <si>
    <t>Pi</t>
  </si>
  <si>
    <t>Ri</t>
  </si>
  <si>
    <t>Bi</t>
  </si>
  <si>
    <t>Gi</t>
  </si>
  <si>
    <t>Si</t>
  </si>
  <si>
    <t>Mi</t>
  </si>
  <si>
    <t>Ni</t>
  </si>
  <si>
    <t>Ds</t>
  </si>
  <si>
    <t>Dr</t>
  </si>
  <si>
    <t>Dk</t>
  </si>
  <si>
    <t>Расходы, связанные c содержанием органов местного самоуправления для i-го поселения</t>
  </si>
  <si>
    <t>размер дотации на поддержку мер по обеспечению сбалансированности</t>
  </si>
  <si>
    <t>Всего</t>
  </si>
  <si>
    <t>Расчет размера дотации на поддержку мер по обеспечению сбалансированности на 2025 год</t>
  </si>
  <si>
    <t>Расходы на решение вопросов местного значения, имеющих неотложный характер в текущем году, но не обеспеченных источниками финансирования для i-го поселения</t>
  </si>
  <si>
    <t>Расчет размера дотации на поддержку мер по обеспечению сбалансированности на 2026 год</t>
  </si>
  <si>
    <t>Дотация на выравнивание бюджетной обеспеченности поселений, определенная в соответствии с Законом края от 29.11.2005 № 16-4081</t>
  </si>
  <si>
    <t>Расчет размера дотации на поддержку мер по обеспечению сбалансированности на 2027 год</t>
  </si>
  <si>
    <t>Тыс. рублей</t>
  </si>
  <si>
    <t xml:space="preserve">Верхнеададымский сельсовет </t>
  </si>
  <si>
    <t>Гляденский сельсовет</t>
  </si>
  <si>
    <t>Дороховский сельсовет</t>
  </si>
  <si>
    <t>Краснополянский сельсовет</t>
  </si>
  <si>
    <t>Красносопкинский сельсовет</t>
  </si>
  <si>
    <t>Павловский сельсовет</t>
  </si>
  <si>
    <t>Подсосенский сельсовет</t>
  </si>
  <si>
    <t>Преображенский сельсовет</t>
  </si>
  <si>
    <t>Сахаптинский сельсовет</t>
  </si>
  <si>
    <t>Степновский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</si>
</sst>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A5" sqref="A5:A14"/>
    </sheetView>
  </sheetViews>
  <sheetFormatPr defaultRowHeight="15" x14ac:dyDescent="0.25"/>
  <cols>
    <col min="1" max="1" width="34.7109375" bestFit="1" customWidth="1"/>
    <col min="2" max="2" width="18.140625" customWidth="1"/>
    <col min="3" max="3" width="13.5703125" customWidth="1"/>
    <col min="4" max="4" width="12.28515625" customWidth="1"/>
    <col min="5" max="5" width="16.140625" customWidth="1"/>
    <col min="6" max="6" width="12.5703125" customWidth="1"/>
    <col min="7" max="7" width="11.42578125" customWidth="1"/>
    <col min="8" max="8" width="13.28515625" customWidth="1"/>
    <col min="9" max="9" width="18" customWidth="1"/>
    <col min="10" max="10" width="17.5703125" customWidth="1"/>
    <col min="11" max="11" width="13.7109375" customWidth="1"/>
    <col min="12" max="12" width="15" customWidth="1"/>
    <col min="13" max="13" width="20.28515625" customWidth="1"/>
  </cols>
  <sheetData>
    <row r="1" spans="1:13" x14ac:dyDescent="0.25">
      <c r="A1" s="5" t="s">
        <v>24</v>
      </c>
    </row>
    <row r="2" spans="1:13" x14ac:dyDescent="0.25">
      <c r="M2" t="s">
        <v>29</v>
      </c>
    </row>
    <row r="3" spans="1:13" ht="325.5" customHeight="1" x14ac:dyDescent="0.25">
      <c r="A3" s="6" t="s">
        <v>0</v>
      </c>
      <c r="B3" s="3" t="s">
        <v>22</v>
      </c>
      <c r="C3" s="3" t="s">
        <v>21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25</v>
      </c>
      <c r="K3" s="3" t="s">
        <v>9</v>
      </c>
      <c r="L3" s="3" t="s">
        <v>10</v>
      </c>
      <c r="M3" s="3" t="s">
        <v>27</v>
      </c>
    </row>
    <row r="4" spans="1:13" x14ac:dyDescent="0.25">
      <c r="A4" s="7"/>
      <c r="B4" s="4" t="s">
        <v>1</v>
      </c>
      <c r="C4" s="4" t="s">
        <v>2</v>
      </c>
      <c r="D4" s="4" t="s">
        <v>11</v>
      </c>
      <c r="E4" s="4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  <c r="K4" s="4" t="s">
        <v>18</v>
      </c>
      <c r="L4" s="4" t="s">
        <v>19</v>
      </c>
      <c r="M4" s="4" t="s">
        <v>20</v>
      </c>
    </row>
    <row r="5" spans="1:13" x14ac:dyDescent="0.25">
      <c r="A5" s="8" t="s">
        <v>30</v>
      </c>
      <c r="B5" s="2">
        <f>(C5+D5+E5+F5+G5+H5+I5+J5)-(K5+L5+M5)</f>
        <v>2696.8999999999996</v>
      </c>
      <c r="C5" s="1">
        <f>7903.4-132.5</f>
        <v>7770.9</v>
      </c>
      <c r="D5" s="1">
        <v>250</v>
      </c>
      <c r="E5" s="1">
        <v>1430.8</v>
      </c>
      <c r="F5" s="1">
        <f>2557.2-0.1</f>
        <v>2557.1</v>
      </c>
      <c r="G5" s="1">
        <v>192</v>
      </c>
      <c r="H5" s="1">
        <v>65</v>
      </c>
      <c r="I5" s="1">
        <f>132.5+771</f>
        <v>903.5</v>
      </c>
      <c r="J5" s="1"/>
      <c r="K5" s="1">
        <v>3448.4</v>
      </c>
      <c r="L5" s="1">
        <v>5747.1</v>
      </c>
      <c r="M5" s="1">
        <v>1276.9000000000001</v>
      </c>
    </row>
    <row r="6" spans="1:13" x14ac:dyDescent="0.25">
      <c r="A6" s="8" t="s">
        <v>31</v>
      </c>
      <c r="B6" s="1">
        <f t="shared" ref="B6:B15" si="0">(C6+D6+E6+F6+G6+H6+I6+J6)-(K6+L6+M6)</f>
        <v>625.09999999999854</v>
      </c>
      <c r="C6" s="1">
        <f>10976.3-132.5</f>
        <v>10843.8</v>
      </c>
      <c r="D6" s="1">
        <v>59</v>
      </c>
      <c r="E6" s="1">
        <v>3503.6</v>
      </c>
      <c r="F6" s="1">
        <v>3805.9</v>
      </c>
      <c r="G6" s="1">
        <v>268.8</v>
      </c>
      <c r="H6" s="1">
        <v>52</v>
      </c>
      <c r="I6" s="1">
        <f t="shared" ref="I6:I14" si="1">132.5+771</f>
        <v>903.5</v>
      </c>
      <c r="J6" s="1"/>
      <c r="K6" s="1">
        <v>2482.6</v>
      </c>
      <c r="L6" s="1">
        <v>11271.5</v>
      </c>
      <c r="M6" s="1">
        <v>5057.3999999999996</v>
      </c>
    </row>
    <row r="7" spans="1:13" x14ac:dyDescent="0.25">
      <c r="A7" s="8" t="s">
        <v>32</v>
      </c>
      <c r="B7" s="1">
        <f t="shared" si="0"/>
        <v>2743.7000000000007</v>
      </c>
      <c r="C7" s="1">
        <f>7805.7-132.5</f>
        <v>7673.2</v>
      </c>
      <c r="D7" s="1"/>
      <c r="E7" s="1">
        <v>1738.2</v>
      </c>
      <c r="F7" s="1">
        <v>3423.4</v>
      </c>
      <c r="G7" s="1">
        <v>180</v>
      </c>
      <c r="H7" s="1">
        <v>29</v>
      </c>
      <c r="I7" s="1">
        <f t="shared" si="1"/>
        <v>903.5</v>
      </c>
      <c r="J7" s="1"/>
      <c r="K7" s="1">
        <v>2035</v>
      </c>
      <c r="L7" s="1">
        <v>3958.4</v>
      </c>
      <c r="M7" s="1">
        <v>5210.2</v>
      </c>
    </row>
    <row r="8" spans="1:13" x14ac:dyDescent="0.25">
      <c r="A8" s="8" t="s">
        <v>33</v>
      </c>
      <c r="B8" s="1">
        <f t="shared" si="0"/>
        <v>3526.5000000000036</v>
      </c>
      <c r="C8" s="1">
        <f>10411.8-132.5</f>
        <v>10279.299999999999</v>
      </c>
      <c r="D8" s="1">
        <v>270</v>
      </c>
      <c r="E8" s="1">
        <v>2834.6</v>
      </c>
      <c r="F8" s="1">
        <f>4354.4+0.1</f>
        <v>4354.5</v>
      </c>
      <c r="G8" s="1">
        <v>230.4</v>
      </c>
      <c r="H8" s="1">
        <v>74</v>
      </c>
      <c r="I8" s="1">
        <f t="shared" si="1"/>
        <v>903.5</v>
      </c>
      <c r="J8" s="1"/>
      <c r="K8" s="1">
        <v>3651.6</v>
      </c>
      <c r="L8" s="1">
        <v>6521.4</v>
      </c>
      <c r="M8" s="1">
        <v>5246.8</v>
      </c>
    </row>
    <row r="9" spans="1:13" x14ac:dyDescent="0.25">
      <c r="A9" s="8" t="s">
        <v>34</v>
      </c>
      <c r="B9" s="1">
        <f t="shared" si="0"/>
        <v>2015.2999999999993</v>
      </c>
      <c r="C9" s="1">
        <f>9823-132.5</f>
        <v>9690.5</v>
      </c>
      <c r="D9" s="1">
        <v>52</v>
      </c>
      <c r="E9" s="1">
        <v>3352.5</v>
      </c>
      <c r="F9" s="1">
        <v>5293.6</v>
      </c>
      <c r="G9" s="1">
        <v>314.39999999999998</v>
      </c>
      <c r="H9" s="1">
        <v>71</v>
      </c>
      <c r="I9" s="1">
        <f t="shared" si="1"/>
        <v>903.5</v>
      </c>
      <c r="J9" s="1"/>
      <c r="K9" s="1">
        <v>4710.2</v>
      </c>
      <c r="L9" s="1">
        <v>9430.7999999999993</v>
      </c>
      <c r="M9" s="1">
        <v>3521.2</v>
      </c>
    </row>
    <row r="10" spans="1:13" x14ac:dyDescent="0.25">
      <c r="A10" s="8" t="s">
        <v>35</v>
      </c>
      <c r="B10" s="1">
        <f t="shared" si="0"/>
        <v>2246.6000000000004</v>
      </c>
      <c r="C10" s="1">
        <f>8471.2-132.5</f>
        <v>8338.7000000000007</v>
      </c>
      <c r="D10" s="1">
        <v>251</v>
      </c>
      <c r="E10" s="1">
        <v>2226.1999999999998</v>
      </c>
      <c r="F10" s="1">
        <v>3356.6</v>
      </c>
      <c r="G10" s="1">
        <v>194.4</v>
      </c>
      <c r="H10" s="1">
        <v>29</v>
      </c>
      <c r="I10" s="1">
        <f t="shared" si="1"/>
        <v>903.5</v>
      </c>
      <c r="J10" s="1"/>
      <c r="K10" s="1">
        <v>1715.1</v>
      </c>
      <c r="L10" s="1">
        <v>9545.2000000000007</v>
      </c>
      <c r="M10" s="1">
        <v>1792.5</v>
      </c>
    </row>
    <row r="11" spans="1:13" x14ac:dyDescent="0.25">
      <c r="A11" s="8" t="s">
        <v>36</v>
      </c>
      <c r="B11" s="1">
        <f t="shared" si="0"/>
        <v>4007.7999999999993</v>
      </c>
      <c r="C11" s="1">
        <f>7208.7-132.5</f>
        <v>7076.2</v>
      </c>
      <c r="D11" s="1">
        <v>251</v>
      </c>
      <c r="E11" s="1">
        <v>1548.3</v>
      </c>
      <c r="F11" s="1">
        <v>3902.8</v>
      </c>
      <c r="G11" s="1">
        <v>216</v>
      </c>
      <c r="H11" s="1">
        <v>69</v>
      </c>
      <c r="I11" s="1">
        <f t="shared" si="1"/>
        <v>903.5</v>
      </c>
      <c r="J11" s="1"/>
      <c r="K11" s="1">
        <v>1690.9</v>
      </c>
      <c r="L11" s="1">
        <v>5438.2</v>
      </c>
      <c r="M11" s="1">
        <v>2829.9</v>
      </c>
    </row>
    <row r="12" spans="1:13" x14ac:dyDescent="0.25">
      <c r="A12" s="8" t="s">
        <v>37</v>
      </c>
      <c r="B12" s="1">
        <f t="shared" si="0"/>
        <v>4109.4999999999964</v>
      </c>
      <c r="C12" s="1">
        <f>9283.3-132.5</f>
        <v>9150.7999999999993</v>
      </c>
      <c r="D12" s="1">
        <v>250</v>
      </c>
      <c r="E12" s="1">
        <v>2099.6999999999998</v>
      </c>
      <c r="F12" s="1">
        <v>3960.3</v>
      </c>
      <c r="G12" s="1">
        <v>194.4</v>
      </c>
      <c r="H12" s="1">
        <v>71</v>
      </c>
      <c r="I12" s="1">
        <f t="shared" si="1"/>
        <v>903.5</v>
      </c>
      <c r="J12" s="1"/>
      <c r="K12" s="1">
        <v>2987.2</v>
      </c>
      <c r="L12" s="1">
        <v>3079.5</v>
      </c>
      <c r="M12" s="1">
        <v>6453.5</v>
      </c>
    </row>
    <row r="13" spans="1:13" x14ac:dyDescent="0.25">
      <c r="A13" s="8" t="s">
        <v>38</v>
      </c>
      <c r="B13" s="1">
        <f t="shared" si="0"/>
        <v>2435.0999999999985</v>
      </c>
      <c r="C13" s="1">
        <f>7828.4-132.5</f>
        <v>7695.9</v>
      </c>
      <c r="D13" s="1">
        <v>250</v>
      </c>
      <c r="E13" s="1">
        <v>2090.6999999999998</v>
      </c>
      <c r="F13" s="1">
        <v>2956.5</v>
      </c>
      <c r="G13" s="1">
        <v>664.8</v>
      </c>
      <c r="H13" s="1">
        <v>30</v>
      </c>
      <c r="I13" s="1">
        <f t="shared" si="1"/>
        <v>903.5</v>
      </c>
      <c r="J13" s="1"/>
      <c r="K13" s="1">
        <v>2472</v>
      </c>
      <c r="L13" s="1">
        <v>7683.8</v>
      </c>
      <c r="M13" s="1">
        <v>2000.5</v>
      </c>
    </row>
    <row r="14" spans="1:13" x14ac:dyDescent="0.25">
      <c r="A14" s="8" t="s">
        <v>39</v>
      </c>
      <c r="B14" s="1">
        <f t="shared" si="0"/>
        <v>4672.4999999999964</v>
      </c>
      <c r="C14" s="1">
        <f>10146.8-132.5+2500</f>
        <v>12514.3</v>
      </c>
      <c r="D14" s="1">
        <v>4</v>
      </c>
      <c r="E14" s="1">
        <v>3374.4</v>
      </c>
      <c r="F14" s="1">
        <v>9374.1</v>
      </c>
      <c r="G14" s="1"/>
      <c r="H14" s="1">
        <f>74+44+50</f>
        <v>168</v>
      </c>
      <c r="I14" s="1">
        <f t="shared" si="1"/>
        <v>903.5</v>
      </c>
      <c r="J14" s="1"/>
      <c r="K14" s="1">
        <v>7398.7</v>
      </c>
      <c r="L14" s="1">
        <v>5175</v>
      </c>
      <c r="M14" s="1">
        <v>9092.1</v>
      </c>
    </row>
    <row r="15" spans="1:13" x14ac:dyDescent="0.25">
      <c r="A15" s="1" t="s">
        <v>23</v>
      </c>
      <c r="B15" s="2">
        <f t="shared" si="0"/>
        <v>29079.000000000029</v>
      </c>
      <c r="C15" s="1">
        <f>SUM(C5:C14)</f>
        <v>91033.599999999991</v>
      </c>
      <c r="D15" s="1">
        <f t="shared" ref="D15:M15" si="2">SUM(D5:D14)</f>
        <v>1637</v>
      </c>
      <c r="E15" s="1">
        <f t="shared" si="2"/>
        <v>24199</v>
      </c>
      <c r="F15" s="1">
        <f t="shared" si="2"/>
        <v>42984.799999999996</v>
      </c>
      <c r="G15" s="1">
        <f t="shared" si="2"/>
        <v>2455.1999999999998</v>
      </c>
      <c r="H15" s="1">
        <f t="shared" si="2"/>
        <v>658</v>
      </c>
      <c r="I15" s="2">
        <f t="shared" si="2"/>
        <v>9035</v>
      </c>
      <c r="J15" s="1">
        <f t="shared" si="2"/>
        <v>0</v>
      </c>
      <c r="K15" s="1">
        <f t="shared" si="2"/>
        <v>32591.7</v>
      </c>
      <c r="L15" s="1">
        <f t="shared" si="2"/>
        <v>67850.899999999994</v>
      </c>
      <c r="M15" s="1">
        <f t="shared" si="2"/>
        <v>42481</v>
      </c>
    </row>
  </sheetData>
  <mergeCells count="1">
    <mergeCell ref="A3:A4"/>
  </mergeCells>
  <pageMargins left="0" right="0" top="1.1811023622047245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L3" sqref="L3"/>
    </sheetView>
  </sheetViews>
  <sheetFormatPr defaultRowHeight="15" x14ac:dyDescent="0.25"/>
  <cols>
    <col min="1" max="1" width="34.7109375" bestFit="1" customWidth="1"/>
    <col min="2" max="2" width="15.140625" customWidth="1"/>
    <col min="3" max="3" width="14.140625" customWidth="1"/>
    <col min="4" max="4" width="11.85546875" customWidth="1"/>
    <col min="5" max="5" width="17.140625" customWidth="1"/>
    <col min="6" max="6" width="13.140625" customWidth="1"/>
    <col min="7" max="7" width="13.7109375" customWidth="1"/>
    <col min="8" max="8" width="11.7109375" customWidth="1"/>
    <col min="9" max="9" width="15.28515625" customWidth="1"/>
    <col min="10" max="10" width="16.140625" customWidth="1"/>
    <col min="11" max="11" width="14.140625" customWidth="1"/>
    <col min="12" max="12" width="12.28515625" customWidth="1"/>
    <col min="13" max="13" width="14.28515625" customWidth="1"/>
  </cols>
  <sheetData>
    <row r="1" spans="1:13" x14ac:dyDescent="0.25">
      <c r="A1" s="5" t="s">
        <v>26</v>
      </c>
    </row>
    <row r="3" spans="1:13" x14ac:dyDescent="0.25">
      <c r="M3" t="s">
        <v>29</v>
      </c>
    </row>
    <row r="4" spans="1:13" ht="325.5" customHeight="1" x14ac:dyDescent="0.25">
      <c r="A4" s="6" t="s">
        <v>0</v>
      </c>
      <c r="B4" s="3" t="s">
        <v>22</v>
      </c>
      <c r="C4" s="3" t="s">
        <v>21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25</v>
      </c>
      <c r="K4" s="3" t="s">
        <v>9</v>
      </c>
      <c r="L4" s="3" t="s">
        <v>10</v>
      </c>
      <c r="M4" s="3" t="s">
        <v>27</v>
      </c>
    </row>
    <row r="5" spans="1:13" x14ac:dyDescent="0.25">
      <c r="A5" s="7"/>
      <c r="B5" s="4" t="s">
        <v>1</v>
      </c>
      <c r="C5" s="4" t="s">
        <v>2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4" t="s">
        <v>19</v>
      </c>
      <c r="M5" s="4" t="s">
        <v>20</v>
      </c>
    </row>
    <row r="6" spans="1:13" x14ac:dyDescent="0.25">
      <c r="A6" s="8" t="s">
        <v>30</v>
      </c>
      <c r="B6" s="1">
        <f>(C6+D6+E6+F6+G6+H6+I6+J6)-(K6+L6+M6)</f>
        <v>2578.7000000000007</v>
      </c>
      <c r="C6" s="1">
        <f>7903.4-132.5</f>
        <v>7770.9</v>
      </c>
      <c r="D6" s="1">
        <v>250</v>
      </c>
      <c r="E6" s="1">
        <v>1068.5</v>
      </c>
      <c r="F6" s="1">
        <f>2557.2-0.1</f>
        <v>2557.1</v>
      </c>
      <c r="G6" s="1">
        <v>192</v>
      </c>
      <c r="H6" s="1">
        <v>65</v>
      </c>
      <c r="I6" s="1"/>
      <c r="J6" s="1"/>
      <c r="K6" s="1">
        <v>3620.6</v>
      </c>
      <c r="L6" s="1">
        <v>4682.7</v>
      </c>
      <c r="M6" s="1">
        <v>1021.5</v>
      </c>
    </row>
    <row r="7" spans="1:13" x14ac:dyDescent="0.25">
      <c r="A7" s="8" t="s">
        <v>31</v>
      </c>
      <c r="B7" s="1">
        <f t="shared" ref="B7:B16" si="0">(C7+D7+E7+F7+G7+H7+I7+J7)-(K7+L7+M7)</f>
        <v>510.60000000000036</v>
      </c>
      <c r="C7" s="1">
        <f>10976.3-132.5</f>
        <v>10843.8</v>
      </c>
      <c r="D7" s="1">
        <v>59</v>
      </c>
      <c r="E7" s="1">
        <v>1843.3</v>
      </c>
      <c r="F7" s="1">
        <v>3805.9</v>
      </c>
      <c r="G7" s="1">
        <v>268.8</v>
      </c>
      <c r="H7" s="1">
        <v>52</v>
      </c>
      <c r="I7" s="1"/>
      <c r="J7" s="1"/>
      <c r="K7" s="1">
        <v>2595.8000000000002</v>
      </c>
      <c r="L7" s="1">
        <v>9720.5</v>
      </c>
      <c r="M7" s="1">
        <v>4045.9</v>
      </c>
    </row>
    <row r="8" spans="1:13" x14ac:dyDescent="0.25">
      <c r="A8" s="8" t="s">
        <v>32</v>
      </c>
      <c r="B8" s="1">
        <f t="shared" si="0"/>
        <v>2854.3000000000011</v>
      </c>
      <c r="C8" s="1">
        <f>7805.7-132.5</f>
        <v>7673.2</v>
      </c>
      <c r="D8" s="1"/>
      <c r="E8" s="1">
        <v>742</v>
      </c>
      <c r="F8" s="1">
        <v>3423.4</v>
      </c>
      <c r="G8" s="1">
        <v>180</v>
      </c>
      <c r="H8" s="1">
        <v>29</v>
      </c>
      <c r="I8" s="1"/>
      <c r="J8" s="1"/>
      <c r="K8" s="1">
        <v>1115.7</v>
      </c>
      <c r="L8" s="1">
        <v>3909.5</v>
      </c>
      <c r="M8" s="1">
        <v>4168.1000000000004</v>
      </c>
    </row>
    <row r="9" spans="1:13" x14ac:dyDescent="0.25">
      <c r="A9" s="8" t="s">
        <v>33</v>
      </c>
      <c r="B9" s="1">
        <f t="shared" si="0"/>
        <v>2977</v>
      </c>
      <c r="C9" s="1">
        <f>10411.8-132.5</f>
        <v>10279.299999999999</v>
      </c>
      <c r="D9" s="1">
        <v>270</v>
      </c>
      <c r="E9" s="1">
        <v>1462</v>
      </c>
      <c r="F9" s="1">
        <f>4354.4+0.1</f>
        <v>4354.5</v>
      </c>
      <c r="G9" s="1">
        <v>230.4</v>
      </c>
      <c r="H9" s="1">
        <v>74</v>
      </c>
      <c r="I9" s="1"/>
      <c r="J9" s="1"/>
      <c r="K9" s="1">
        <v>3831.5</v>
      </c>
      <c r="L9" s="1">
        <v>5664.2</v>
      </c>
      <c r="M9" s="1">
        <v>4197.5</v>
      </c>
    </row>
    <row r="10" spans="1:13" x14ac:dyDescent="0.25">
      <c r="A10" s="8" t="s">
        <v>34</v>
      </c>
      <c r="B10" s="1">
        <f t="shared" si="0"/>
        <v>2228.8000000000029</v>
      </c>
      <c r="C10" s="1">
        <f>9823-132.5</f>
        <v>9690.5</v>
      </c>
      <c r="D10" s="1">
        <v>52</v>
      </c>
      <c r="E10" s="1">
        <v>2120.6</v>
      </c>
      <c r="F10" s="1">
        <v>5293.6</v>
      </c>
      <c r="G10" s="1">
        <v>314.39999999999998</v>
      </c>
      <c r="H10" s="1">
        <v>71</v>
      </c>
      <c r="I10" s="1"/>
      <c r="J10" s="1"/>
      <c r="K10" s="1">
        <v>4881.5</v>
      </c>
      <c r="L10" s="1">
        <v>7614.8</v>
      </c>
      <c r="M10" s="1">
        <v>2817</v>
      </c>
    </row>
    <row r="11" spans="1:13" x14ac:dyDescent="0.25">
      <c r="A11" s="8" t="s">
        <v>35</v>
      </c>
      <c r="B11" s="1">
        <f t="shared" si="0"/>
        <v>1929.2999999999993</v>
      </c>
      <c r="C11" s="1">
        <f>8471.2-132.5</f>
        <v>8338.7000000000007</v>
      </c>
      <c r="D11" s="1">
        <v>251</v>
      </c>
      <c r="E11" s="1">
        <v>1170.4000000000001</v>
      </c>
      <c r="F11" s="1">
        <v>3356.6</v>
      </c>
      <c r="G11" s="1">
        <v>194.4</v>
      </c>
      <c r="H11" s="1">
        <v>29</v>
      </c>
      <c r="I11" s="1"/>
      <c r="J11" s="1"/>
      <c r="K11" s="1">
        <v>1765.2</v>
      </c>
      <c r="L11" s="1">
        <v>8211.6</v>
      </c>
      <c r="M11" s="1">
        <v>1434</v>
      </c>
    </row>
    <row r="12" spans="1:13" x14ac:dyDescent="0.25">
      <c r="A12" s="8" t="s">
        <v>36</v>
      </c>
      <c r="B12" s="1">
        <f t="shared" si="0"/>
        <v>3275</v>
      </c>
      <c r="C12" s="1">
        <f>7208.7-132.5</f>
        <v>7076.2</v>
      </c>
      <c r="D12" s="1">
        <v>251</v>
      </c>
      <c r="E12" s="1">
        <v>618.70000000000005</v>
      </c>
      <c r="F12" s="1">
        <v>3902.8</v>
      </c>
      <c r="G12" s="1">
        <v>216</v>
      </c>
      <c r="H12" s="1">
        <v>69</v>
      </c>
      <c r="I12" s="1"/>
      <c r="J12" s="1"/>
      <c r="K12" s="1">
        <v>1746.2</v>
      </c>
      <c r="L12" s="1">
        <v>4848.6000000000004</v>
      </c>
      <c r="M12" s="1">
        <v>2263.9</v>
      </c>
    </row>
    <row r="13" spans="1:13" x14ac:dyDescent="0.25">
      <c r="A13" s="8" t="s">
        <v>37</v>
      </c>
      <c r="B13" s="1">
        <f t="shared" si="0"/>
        <v>3045.3000000000011</v>
      </c>
      <c r="C13" s="1">
        <f>9283.3-132.5</f>
        <v>9150.7999999999993</v>
      </c>
      <c r="D13" s="1">
        <v>250</v>
      </c>
      <c r="E13" s="1">
        <v>843.4</v>
      </c>
      <c r="F13" s="1">
        <v>3960.3</v>
      </c>
      <c r="G13" s="1">
        <v>194.4</v>
      </c>
      <c r="H13" s="1">
        <v>71</v>
      </c>
      <c r="I13" s="1"/>
      <c r="J13" s="1"/>
      <c r="K13" s="1">
        <v>3124.6</v>
      </c>
      <c r="L13" s="1">
        <v>3137.2</v>
      </c>
      <c r="M13" s="1">
        <v>5162.8</v>
      </c>
    </row>
    <row r="14" spans="1:13" x14ac:dyDescent="0.25">
      <c r="A14" s="8" t="s">
        <v>38</v>
      </c>
      <c r="B14" s="1">
        <f t="shared" si="0"/>
        <v>1188.5</v>
      </c>
      <c r="C14" s="1">
        <f>7828.4-132.5</f>
        <v>7695.9</v>
      </c>
      <c r="D14" s="1">
        <v>250</v>
      </c>
      <c r="E14" s="1">
        <v>1310</v>
      </c>
      <c r="F14" s="1">
        <v>2956.5</v>
      </c>
      <c r="G14" s="1">
        <v>664.8</v>
      </c>
      <c r="H14" s="1">
        <v>30</v>
      </c>
      <c r="I14" s="1"/>
      <c r="J14" s="1"/>
      <c r="K14" s="1">
        <v>3604.5</v>
      </c>
      <c r="L14" s="1">
        <v>6513.8</v>
      </c>
      <c r="M14" s="1">
        <v>1600.4</v>
      </c>
    </row>
    <row r="15" spans="1:13" x14ac:dyDescent="0.25">
      <c r="A15" s="8" t="s">
        <v>39</v>
      </c>
      <c r="B15" s="1">
        <f t="shared" si="0"/>
        <v>4420.3000000000029</v>
      </c>
      <c r="C15" s="1">
        <f>10146.8-132.5+2500</f>
        <v>12514.3</v>
      </c>
      <c r="D15" s="1">
        <v>4</v>
      </c>
      <c r="E15" s="1">
        <v>1505</v>
      </c>
      <c r="F15" s="1">
        <v>9374.1</v>
      </c>
      <c r="G15" s="1"/>
      <c r="H15" s="1">
        <f>74+44+50</f>
        <v>168</v>
      </c>
      <c r="I15" s="1"/>
      <c r="J15" s="1"/>
      <c r="K15" s="1">
        <v>7822.9</v>
      </c>
      <c r="L15" s="1">
        <v>4048.5</v>
      </c>
      <c r="M15" s="1">
        <v>7273.7</v>
      </c>
    </row>
    <row r="16" spans="1:13" x14ac:dyDescent="0.25">
      <c r="A16" s="1" t="s">
        <v>23</v>
      </c>
      <c r="B16" s="1">
        <f t="shared" si="0"/>
        <v>25007.800000000003</v>
      </c>
      <c r="C16" s="1">
        <f>SUM(C6:C15)</f>
        <v>91033.599999999991</v>
      </c>
      <c r="D16" s="1">
        <f t="shared" ref="D16:M16" si="1">SUM(D6:D15)</f>
        <v>1637</v>
      </c>
      <c r="E16" s="1">
        <f t="shared" si="1"/>
        <v>12683.9</v>
      </c>
      <c r="F16" s="1">
        <f t="shared" si="1"/>
        <v>42984.799999999996</v>
      </c>
      <c r="G16" s="1">
        <f t="shared" si="1"/>
        <v>2455.1999999999998</v>
      </c>
      <c r="H16" s="1">
        <f t="shared" si="1"/>
        <v>658</v>
      </c>
      <c r="I16" s="2">
        <f t="shared" si="1"/>
        <v>0</v>
      </c>
      <c r="J16" s="1">
        <f t="shared" si="1"/>
        <v>0</v>
      </c>
      <c r="K16" s="1">
        <f t="shared" si="1"/>
        <v>34108.5</v>
      </c>
      <c r="L16" s="1">
        <f t="shared" si="1"/>
        <v>58351.4</v>
      </c>
      <c r="M16" s="1">
        <f t="shared" si="1"/>
        <v>33984.800000000003</v>
      </c>
    </row>
  </sheetData>
  <mergeCells count="1">
    <mergeCell ref="A4:A5"/>
  </mergeCells>
  <pageMargins left="0.39370078740157483" right="0.39370078740157483" top="1.1811023622047245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L3" sqref="L3"/>
    </sheetView>
  </sheetViews>
  <sheetFormatPr defaultRowHeight="15" x14ac:dyDescent="0.25"/>
  <cols>
    <col min="1" max="1" width="34.7109375" bestFit="1" customWidth="1"/>
    <col min="2" max="2" width="16.140625" customWidth="1"/>
    <col min="3" max="3" width="15.7109375" customWidth="1"/>
    <col min="4" max="4" width="14.5703125" customWidth="1"/>
    <col min="5" max="5" width="13.42578125" customWidth="1"/>
    <col min="6" max="6" width="14.42578125" customWidth="1"/>
    <col min="7" max="7" width="15.140625" customWidth="1"/>
    <col min="8" max="8" width="14.7109375" customWidth="1"/>
    <col min="9" max="9" width="15.140625" customWidth="1"/>
    <col min="10" max="10" width="17.28515625" customWidth="1"/>
    <col min="11" max="11" width="15.85546875" customWidth="1"/>
    <col min="12" max="12" width="13.28515625" customWidth="1"/>
    <col min="13" max="13" width="15.140625" customWidth="1"/>
  </cols>
  <sheetData>
    <row r="1" spans="1:13" x14ac:dyDescent="0.25">
      <c r="A1" s="5" t="s">
        <v>28</v>
      </c>
    </row>
    <row r="3" spans="1:13" x14ac:dyDescent="0.25">
      <c r="M3" t="s">
        <v>29</v>
      </c>
    </row>
    <row r="4" spans="1:13" ht="298.5" customHeight="1" x14ac:dyDescent="0.25">
      <c r="A4" s="6" t="s">
        <v>0</v>
      </c>
      <c r="B4" s="3" t="s">
        <v>22</v>
      </c>
      <c r="C4" s="3" t="s">
        <v>21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25</v>
      </c>
      <c r="K4" s="3" t="s">
        <v>9</v>
      </c>
      <c r="L4" s="3" t="s">
        <v>10</v>
      </c>
      <c r="M4" s="3" t="s">
        <v>27</v>
      </c>
    </row>
    <row r="5" spans="1:13" x14ac:dyDescent="0.25">
      <c r="A5" s="7"/>
      <c r="B5" s="4" t="s">
        <v>1</v>
      </c>
      <c r="C5" s="4" t="s">
        <v>2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4" t="s">
        <v>18</v>
      </c>
      <c r="L5" s="4" t="s">
        <v>19</v>
      </c>
      <c r="M5" s="4" t="s">
        <v>20</v>
      </c>
    </row>
    <row r="6" spans="1:13" x14ac:dyDescent="0.25">
      <c r="A6" s="8" t="s">
        <v>30</v>
      </c>
      <c r="B6" s="1">
        <f>(C6+D6+E6+F6+G6+H6+I6+J6)-(K6+L6+M6)</f>
        <v>2426.1000000000004</v>
      </c>
      <c r="C6" s="1">
        <f>7903.4-132.5</f>
        <v>7770.9</v>
      </c>
      <c r="D6" s="1">
        <v>250</v>
      </c>
      <c r="E6" s="1">
        <v>810.5</v>
      </c>
      <c r="F6" s="1">
        <f>2557.2-0.1</f>
        <v>2557.1</v>
      </c>
      <c r="G6" s="1">
        <v>192</v>
      </c>
      <c r="H6" s="1">
        <v>65</v>
      </c>
      <c r="I6" s="1"/>
      <c r="J6" s="1"/>
      <c r="K6" s="1">
        <v>3774.7</v>
      </c>
      <c r="L6" s="1">
        <v>4423.2</v>
      </c>
      <c r="M6" s="1">
        <v>1021.5</v>
      </c>
    </row>
    <row r="7" spans="1:13" x14ac:dyDescent="0.25">
      <c r="A7" s="8" t="s">
        <v>31</v>
      </c>
      <c r="B7" s="1">
        <f t="shared" ref="B7:B16" si="0">(C7+D7+E7+F7+G7+H7+I7+J7)-(K7+L7+M7)</f>
        <v>411.59999999999854</v>
      </c>
      <c r="C7" s="1">
        <f>10976.3-132.5</f>
        <v>10843.8</v>
      </c>
      <c r="D7" s="1">
        <v>59</v>
      </c>
      <c r="E7" s="1">
        <v>1383.2</v>
      </c>
      <c r="F7" s="1">
        <v>3805.9</v>
      </c>
      <c r="G7" s="1">
        <v>268.8</v>
      </c>
      <c r="H7" s="1">
        <v>52</v>
      </c>
      <c r="I7" s="1"/>
      <c r="J7" s="1"/>
      <c r="K7" s="1">
        <v>2694.9</v>
      </c>
      <c r="L7" s="1">
        <v>9260.2999999999993</v>
      </c>
      <c r="M7" s="1">
        <v>4045.9</v>
      </c>
    </row>
    <row r="8" spans="1:13" x14ac:dyDescent="0.25">
      <c r="A8" s="8" t="s">
        <v>32</v>
      </c>
      <c r="B8" s="1">
        <f t="shared" si="0"/>
        <v>1754</v>
      </c>
      <c r="C8" s="1">
        <f>7805.7-132.5</f>
        <v>7673.2</v>
      </c>
      <c r="D8" s="1"/>
      <c r="E8" s="1">
        <v>534.5</v>
      </c>
      <c r="F8" s="1">
        <v>3400.7</v>
      </c>
      <c r="G8" s="1">
        <v>180</v>
      </c>
      <c r="H8" s="1">
        <v>29</v>
      </c>
      <c r="I8" s="1"/>
      <c r="J8" s="1"/>
      <c r="K8" s="1">
        <v>2200.5</v>
      </c>
      <c r="L8" s="1">
        <v>3694.8</v>
      </c>
      <c r="M8" s="1">
        <v>4168.1000000000004</v>
      </c>
    </row>
    <row r="9" spans="1:13" x14ac:dyDescent="0.25">
      <c r="A9" s="8" t="s">
        <v>33</v>
      </c>
      <c r="B9" s="1">
        <f t="shared" si="0"/>
        <v>2807.2999999999993</v>
      </c>
      <c r="C9" s="1">
        <f>10411.8-132.5</f>
        <v>10279.299999999999</v>
      </c>
      <c r="D9" s="1">
        <v>270</v>
      </c>
      <c r="E9" s="1">
        <v>1146.2</v>
      </c>
      <c r="F9" s="1">
        <f>4354.4+0.1</f>
        <v>4354.5</v>
      </c>
      <c r="G9" s="1">
        <v>230.4</v>
      </c>
      <c r="H9" s="1">
        <v>74</v>
      </c>
      <c r="I9" s="1"/>
      <c r="J9" s="1"/>
      <c r="K9" s="1">
        <v>3988</v>
      </c>
      <c r="L9" s="1">
        <v>5361.6</v>
      </c>
      <c r="M9" s="1">
        <v>4197.5</v>
      </c>
    </row>
    <row r="10" spans="1:13" x14ac:dyDescent="0.25">
      <c r="A10" s="8" t="s">
        <v>34</v>
      </c>
      <c r="B10" s="1">
        <f t="shared" si="0"/>
        <v>2045.8000000000029</v>
      </c>
      <c r="C10" s="1">
        <f>9823-132.5</f>
        <v>9690.5</v>
      </c>
      <c r="D10" s="1">
        <v>52</v>
      </c>
      <c r="E10" s="1">
        <v>1748.1</v>
      </c>
      <c r="F10" s="1">
        <v>5293.6</v>
      </c>
      <c r="G10" s="1">
        <v>314.39999999999998</v>
      </c>
      <c r="H10" s="1">
        <v>71</v>
      </c>
      <c r="I10" s="1"/>
      <c r="J10" s="1"/>
      <c r="K10" s="1">
        <v>5046.8999999999996</v>
      </c>
      <c r="L10" s="1">
        <v>7259.9</v>
      </c>
      <c r="M10" s="1">
        <v>2817</v>
      </c>
    </row>
    <row r="11" spans="1:13" x14ac:dyDescent="0.25">
      <c r="A11" s="8" t="s">
        <v>35</v>
      </c>
      <c r="B11" s="1">
        <f t="shared" si="0"/>
        <v>1633.2000000000007</v>
      </c>
      <c r="C11" s="1">
        <f>8471.2-132.5</f>
        <v>8338.7000000000007</v>
      </c>
      <c r="D11" s="1">
        <v>251</v>
      </c>
      <c r="E11" s="1">
        <v>752.6</v>
      </c>
      <c r="F11" s="1">
        <v>3356.6</v>
      </c>
      <c r="G11" s="1">
        <v>194.4</v>
      </c>
      <c r="H11" s="1">
        <v>29</v>
      </c>
      <c r="I11" s="1"/>
      <c r="J11" s="1"/>
      <c r="K11" s="1">
        <v>1901.6</v>
      </c>
      <c r="L11" s="1">
        <v>7953.5</v>
      </c>
      <c r="M11" s="1">
        <v>1434</v>
      </c>
    </row>
    <row r="12" spans="1:13" x14ac:dyDescent="0.25">
      <c r="A12" s="8" t="s">
        <v>36</v>
      </c>
      <c r="B12" s="1">
        <f t="shared" si="0"/>
        <v>2998.9000000000015</v>
      </c>
      <c r="C12" s="1">
        <f>7208.7-132.5</f>
        <v>7076.2</v>
      </c>
      <c r="D12" s="1">
        <v>251</v>
      </c>
      <c r="E12" s="1">
        <v>476.3</v>
      </c>
      <c r="F12" s="1">
        <v>3660.7</v>
      </c>
      <c r="G12" s="1">
        <v>216</v>
      </c>
      <c r="H12" s="1">
        <v>69</v>
      </c>
      <c r="I12" s="1"/>
      <c r="J12" s="1"/>
      <c r="K12" s="1">
        <v>1805.7</v>
      </c>
      <c r="L12" s="1">
        <v>4680.7</v>
      </c>
      <c r="M12" s="1">
        <v>2263.9</v>
      </c>
    </row>
    <row r="13" spans="1:13" x14ac:dyDescent="0.25">
      <c r="A13" s="8" t="s">
        <v>37</v>
      </c>
      <c r="B13" s="1">
        <f t="shared" si="0"/>
        <v>2977.2999999999975</v>
      </c>
      <c r="C13" s="1">
        <f>9283.3-132.5</f>
        <v>9150.7999999999993</v>
      </c>
      <c r="D13" s="1">
        <v>250</v>
      </c>
      <c r="E13" s="1">
        <v>645.1</v>
      </c>
      <c r="F13" s="1">
        <v>3927.2</v>
      </c>
      <c r="G13" s="1">
        <v>194.4</v>
      </c>
      <c r="H13" s="1">
        <v>71</v>
      </c>
      <c r="I13" s="1"/>
      <c r="J13" s="1"/>
      <c r="K13" s="1">
        <v>3231</v>
      </c>
      <c r="L13" s="1">
        <v>2867.4</v>
      </c>
      <c r="M13" s="1">
        <v>5162.8</v>
      </c>
    </row>
    <row r="14" spans="1:13" x14ac:dyDescent="0.25">
      <c r="A14" s="8" t="s">
        <v>38</v>
      </c>
      <c r="B14" s="1">
        <f t="shared" si="0"/>
        <v>1924.3999999999978</v>
      </c>
      <c r="C14" s="1">
        <f>7828.4-132.5</f>
        <v>7695.9</v>
      </c>
      <c r="D14" s="1">
        <v>250</v>
      </c>
      <c r="E14" s="1">
        <v>962.8</v>
      </c>
      <c r="F14" s="1">
        <v>2956.5</v>
      </c>
      <c r="G14" s="1">
        <v>664.8</v>
      </c>
      <c r="H14" s="1">
        <v>30</v>
      </c>
      <c r="I14" s="1"/>
      <c r="J14" s="1"/>
      <c r="K14" s="1">
        <v>2732.9</v>
      </c>
      <c r="L14" s="1">
        <v>6302.3</v>
      </c>
      <c r="M14" s="1">
        <v>1600.4</v>
      </c>
    </row>
    <row r="15" spans="1:13" x14ac:dyDescent="0.25">
      <c r="A15" s="8" t="s">
        <v>39</v>
      </c>
      <c r="B15" s="1">
        <f t="shared" si="0"/>
        <v>4657.8999999999978</v>
      </c>
      <c r="C15" s="1">
        <f>10146.8-132.5+2500</f>
        <v>12514.3</v>
      </c>
      <c r="D15" s="1">
        <v>4</v>
      </c>
      <c r="E15" s="1">
        <v>1460.2</v>
      </c>
      <c r="F15" s="1">
        <v>9374.1</v>
      </c>
      <c r="G15" s="1"/>
      <c r="H15" s="1">
        <f>74+44+50</f>
        <v>168</v>
      </c>
      <c r="I15" s="1"/>
      <c r="J15" s="1"/>
      <c r="K15" s="1">
        <v>8240.9</v>
      </c>
      <c r="L15" s="1">
        <v>3348.1</v>
      </c>
      <c r="M15" s="1">
        <v>7273.7</v>
      </c>
    </row>
    <row r="16" spans="1:13" x14ac:dyDescent="0.25">
      <c r="A16" s="1" t="s">
        <v>23</v>
      </c>
      <c r="B16" s="1">
        <f t="shared" si="0"/>
        <v>23636.500000000015</v>
      </c>
      <c r="C16" s="1">
        <f>SUM(C6:C15)</f>
        <v>91033.599999999991</v>
      </c>
      <c r="D16" s="1">
        <f t="shared" ref="D16:M16" si="1">SUM(D6:D15)</f>
        <v>1637</v>
      </c>
      <c r="E16" s="1">
        <f t="shared" si="1"/>
        <v>9919.5000000000018</v>
      </c>
      <c r="F16" s="2">
        <f t="shared" si="1"/>
        <v>42686.9</v>
      </c>
      <c r="G16" s="1">
        <f t="shared" si="1"/>
        <v>2455.1999999999998</v>
      </c>
      <c r="H16" s="1">
        <f t="shared" si="1"/>
        <v>658</v>
      </c>
      <c r="I16" s="2">
        <f t="shared" si="1"/>
        <v>0</v>
      </c>
      <c r="J16" s="1">
        <f t="shared" si="1"/>
        <v>0</v>
      </c>
      <c r="K16" s="1">
        <f t="shared" si="1"/>
        <v>35617.1</v>
      </c>
      <c r="L16" s="1">
        <f t="shared" si="1"/>
        <v>55151.8</v>
      </c>
      <c r="M16" s="1">
        <f t="shared" si="1"/>
        <v>33984.800000000003</v>
      </c>
    </row>
  </sheetData>
  <mergeCells count="1">
    <mergeCell ref="A4:A5"/>
  </mergeCells>
  <pageMargins left="0.70866141732283472" right="0.70866141732283472" top="1.1811023622047245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2024-11-11T10:10:19Z</dcterms:modified>
</cp:coreProperties>
</file>