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Краснополянский дс " sheetId="1" r:id="rId1"/>
  </sheets>
  <calcPr calcId="144525"/>
</workbook>
</file>

<file path=xl/calcChain.xml><?xml version="1.0" encoding="utf-8"?>
<calcChain xmlns="http://schemas.openxmlformats.org/spreadsheetml/2006/main">
  <c r="F35" i="1" l="1"/>
  <c r="F12" i="1"/>
  <c r="F18" i="1"/>
  <c r="F19" i="1"/>
  <c r="F16" i="1"/>
  <c r="F17" i="1"/>
  <c r="F45" i="1" l="1"/>
  <c r="F49" i="1"/>
  <c r="F81" i="1" l="1"/>
  <c r="F76" i="1"/>
  <c r="F75" i="1"/>
  <c r="F65" i="1"/>
  <c r="F63" i="1"/>
  <c r="F62" i="1"/>
  <c r="F61" i="1"/>
  <c r="F60" i="1"/>
  <c r="F59" i="1"/>
  <c r="F58" i="1"/>
  <c r="F23" i="1"/>
  <c r="F38" i="1"/>
  <c r="F44" i="1"/>
  <c r="F39" i="1"/>
  <c r="F28" i="1"/>
  <c r="F25" i="1"/>
  <c r="F26" i="1"/>
  <c r="F22" i="1"/>
  <c r="F24" i="1"/>
  <c r="F21" i="1"/>
  <c r="F50" i="1"/>
  <c r="F48" i="1" l="1"/>
  <c r="F11" i="1"/>
  <c r="F36" i="1" l="1"/>
  <c r="F13" i="1"/>
</calcChain>
</file>

<file path=xl/sharedStrings.xml><?xml version="1.0" encoding="utf-8"?>
<sst xmlns="http://schemas.openxmlformats.org/spreadsheetml/2006/main" count="221" uniqueCount="74">
  <si>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</si>
  <si>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</si>
  <si>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</si>
  <si>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</si>
  <si>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</si>
  <si>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</si>
  <si>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</si>
  <si>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</si>
  <si>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</si>
  <si>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801011О.99.0.БВ24АВ42000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</si>
  <si>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</si>
  <si>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</si>
  <si>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</si>
  <si>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</si>
  <si>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</si>
  <si>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</si>
  <si>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</si>
  <si>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</si>
  <si>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</si>
  <si>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</si>
  <si>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</si>
  <si>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</si>
  <si>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</si>
  <si>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</si>
  <si>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</si>
  <si>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</si>
  <si>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</si>
  <si>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</si>
  <si>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</si>
  <si>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</si>
  <si>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</si>
  <si>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</si>
  <si>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-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</si>
  <si>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</si>
  <si>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</si>
  <si>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</si>
  <si>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</si>
  <si>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</si>
  <si>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</si>
  <si>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</si>
  <si>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</si>
  <si>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</si>
  <si>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</si>
  <si>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</si>
  <si>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</si>
  <si>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</si>
  <si>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</si>
  <si>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</si>
  <si>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</si>
  <si>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</si>
  <si>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</si>
  <si>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</si>
  <si>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</si>
  <si>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</si>
  <si>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</si>
  <si>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Присмотр и уход</t>
  </si>
  <si>
    <t>853211О.99.0.БВ19АА14000</t>
  </si>
  <si>
    <t>853211О.99.0.БВ19АА50000</t>
  </si>
  <si>
    <t>Предоставление питание</t>
  </si>
  <si>
    <t>МБДОУ "Краснополянский детский сад "Тополек"</t>
  </si>
  <si>
    <t>Водоснабжение</t>
  </si>
  <si>
    <t>Септик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</si>
  <si>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</si>
  <si>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 xml:space="preserve"> </t>
  </si>
  <si>
    <t>Дератизация</t>
  </si>
  <si>
    <t>Промывка системы</t>
  </si>
  <si>
    <t xml:space="preserve">Услуги по ценрализованному наблюдению за поступлением тревожных сообщений с объекта заказчика </t>
  </si>
  <si>
    <t>Лабораторные исследования</t>
  </si>
  <si>
    <t xml:space="preserve">Монтаж пуско-наладка и тестирование радиосистемы передачи извещений </t>
  </si>
  <si>
    <t xml:space="preserve">Текущий ремонт 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</si>
  <si>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</si>
  <si>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</si>
  <si>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</si>
  <si>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18.07.2023г. №17/11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</si>
</sst>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4" fontId="3" fillId="0" borderId="0" xfId="0" applyNumberFormat="1" applyFont="1" applyFill="1" applyAlignment="1">
      <alignment horizont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6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8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4" fillId="0" borderId="2" xfId="0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horizontal="center" vertical="center"/>
    </xf>
    <xf numFmtId="0" fontId="0" fillId="0" borderId="0" xfId="0" applyBorder="1"/>
    <xf numFmtId="4" fontId="0" fillId="0" borderId="0" xfId="0" applyNumberFormat="1" applyBorder="1"/>
    <xf numFmtId="2" fontId="0" fillId="0" borderId="0" xfId="0" applyNumberFormat="1" applyBorder="1"/>
    <xf numFmtId="4" fontId="2" fillId="0" borderId="0" xfId="0" applyNumberFormat="1" applyFont="1" applyBorder="1"/>
    <xf numFmtId="4" fontId="2" fillId="0" borderId="0" xfId="0" applyNumberFormat="1" applyFont="1" applyBorder="1" applyAlignment="1">
      <alignment vertical="center" wrapText="1"/>
    </xf>
    <xf numFmtId="4" fontId="11" fillId="0" borderId="0" xfId="0" applyNumberFormat="1" applyFont="1"/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textRotation="90" wrapText="1"/>
    </xf>
    <xf numFmtId="49" fontId="4" fillId="0" borderId="4" xfId="0" applyNumberFormat="1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19"/>
  <sheetViews>
    <sheetView tabSelected="1" workbookViewId="0">
      <selection activeCell="E2" sqref="E2:F2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2" customWidth="1"/>
    <col min="7" max="7" width="11.42578125" style="6" bestFit="1" customWidth="1"/>
    <col min="8" max="8" width="13.140625" style="36" customWidth="1"/>
    <col min="9" max="9" width="12.42578125" bestFit="1" customWidth="1"/>
    <col min="10" max="10" width="10" bestFit="1" customWidth="1"/>
    <col min="11" max="11" width="1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8" t="s">
        <v>0</v>
      </c>
      <c r="F1" s="48"/>
      <c r="G1" s="3"/>
    </row>
    <row r="2" spans="1:12" ht="15.75" customHeight="1" x14ac:dyDescent="0.25">
      <c r="A2" s="1"/>
      <c r="B2" s="1"/>
      <c r="C2" s="1"/>
      <c r="D2" s="2"/>
      <c r="E2" s="48" t="s">
        <v>73</v>
      </c>
      <c r="F2" s="48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49" t="s">
        <v>1</v>
      </c>
      <c r="B5" s="49"/>
      <c r="C5" s="49"/>
      <c r="D5" s="49"/>
      <c r="E5" s="49"/>
      <c r="F5" s="49"/>
      <c r="G5"/>
    </row>
    <row r="6" spans="1:12" ht="13.5" customHeight="1" x14ac:dyDescent="0.25">
      <c r="A6" s="50" t="s">
        <v>59</v>
      </c>
      <c r="B6" s="50"/>
      <c r="C6" s="50"/>
      <c r="D6" s="50"/>
      <c r="E6" s="50"/>
      <c r="F6" s="50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2" t="s">
        <v>8</v>
      </c>
      <c r="B9" s="51" t="s">
        <v>9</v>
      </c>
      <c r="C9" s="51" t="s">
        <v>10</v>
      </c>
      <c r="D9" s="46" t="s">
        <v>11</v>
      </c>
      <c r="E9" s="46"/>
      <c r="F9" s="46"/>
      <c r="G9"/>
    </row>
    <row r="10" spans="1:12" ht="15" customHeight="1" x14ac:dyDescent="0.25">
      <c r="A10" s="43"/>
      <c r="B10" s="52"/>
      <c r="C10" s="52"/>
      <c r="D10" s="46" t="s">
        <v>12</v>
      </c>
      <c r="E10" s="46"/>
      <c r="F10" s="46"/>
      <c r="G10"/>
    </row>
    <row r="11" spans="1:12" x14ac:dyDescent="0.25">
      <c r="A11" s="43"/>
      <c r="B11" s="52"/>
      <c r="C11" s="52"/>
      <c r="D11" s="11" t="s">
        <v>13</v>
      </c>
      <c r="E11" s="12" t="s">
        <v>14</v>
      </c>
      <c r="F11" s="13">
        <f>16.7</f>
        <v>16.7</v>
      </c>
      <c r="G11"/>
      <c r="H11" s="37"/>
    </row>
    <row r="12" spans="1:12" x14ac:dyDescent="0.25">
      <c r="A12" s="43"/>
      <c r="B12" s="52"/>
      <c r="C12" s="52"/>
      <c r="D12" s="14" t="s">
        <v>15</v>
      </c>
      <c r="E12" s="15" t="s">
        <v>16</v>
      </c>
      <c r="F12" s="34">
        <f>9462533.75*0.7/125</f>
        <v>52990.188999999998</v>
      </c>
      <c r="G12"/>
      <c r="H12" s="37"/>
    </row>
    <row r="13" spans="1:12" x14ac:dyDescent="0.25">
      <c r="A13" s="43"/>
      <c r="B13" s="52"/>
      <c r="C13" s="52"/>
      <c r="D13" s="16" t="s">
        <v>17</v>
      </c>
      <c r="E13" s="15" t="s">
        <v>16</v>
      </c>
      <c r="F13" s="35">
        <f>F12*30.2%</f>
        <v>16003.037077999999</v>
      </c>
      <c r="G13"/>
      <c r="H13" s="37"/>
    </row>
    <row r="14" spans="1:12" ht="15" customHeight="1" x14ac:dyDescent="0.25">
      <c r="A14" s="43"/>
      <c r="B14" s="52"/>
      <c r="C14" s="52"/>
      <c r="D14" s="46" t="s">
        <v>18</v>
      </c>
      <c r="E14" s="46"/>
      <c r="F14" s="46"/>
      <c r="G14"/>
      <c r="H14" s="37"/>
    </row>
    <row r="15" spans="1:12" x14ac:dyDescent="0.25">
      <c r="A15" s="43"/>
      <c r="B15" s="52"/>
      <c r="C15" s="52"/>
      <c r="D15" s="46" t="s">
        <v>19</v>
      </c>
      <c r="E15" s="46"/>
      <c r="F15" s="46"/>
      <c r="G15"/>
      <c r="H15" s="37"/>
      <c r="I15" s="6"/>
    </row>
    <row r="16" spans="1:12" ht="15.75" x14ac:dyDescent="0.25">
      <c r="A16" s="43"/>
      <c r="B16" s="52"/>
      <c r="C16" s="52"/>
      <c r="D16" s="18" t="s">
        <v>20</v>
      </c>
      <c r="E16" s="19" t="s">
        <v>21</v>
      </c>
      <c r="F16" s="20">
        <f>1101900*0.3/125</f>
        <v>2644.56</v>
      </c>
      <c r="G16"/>
      <c r="H16" s="41"/>
    </row>
    <row r="17" spans="1:8" x14ac:dyDescent="0.25">
      <c r="A17" s="43"/>
      <c r="B17" s="52"/>
      <c r="C17" s="52"/>
      <c r="D17" s="18" t="s">
        <v>22</v>
      </c>
      <c r="E17" s="19" t="s">
        <v>23</v>
      </c>
      <c r="F17" s="20">
        <f>1101900*0.5/125</f>
        <v>4407.6000000000004</v>
      </c>
      <c r="G17"/>
      <c r="H17" s="37"/>
    </row>
    <row r="18" spans="1:8" ht="15.75" x14ac:dyDescent="0.25">
      <c r="A18" s="43"/>
      <c r="B18" s="52"/>
      <c r="C18" s="52"/>
      <c r="D18" s="18" t="s">
        <v>60</v>
      </c>
      <c r="E18" s="19" t="s">
        <v>25</v>
      </c>
      <c r="F18" s="20">
        <f>1101900*0.19/125</f>
        <v>1674.8879999999999</v>
      </c>
      <c r="G18"/>
      <c r="H18" s="38"/>
    </row>
    <row r="19" spans="1:8" ht="15.75" x14ac:dyDescent="0.25">
      <c r="A19" s="43"/>
      <c r="B19" s="52"/>
      <c r="C19" s="52"/>
      <c r="D19" s="18" t="s">
        <v>61</v>
      </c>
      <c r="E19" s="19" t="s">
        <v>62</v>
      </c>
      <c r="F19" s="20">
        <f>1101900*0.01/125</f>
        <v>88.152000000000001</v>
      </c>
      <c r="G19"/>
      <c r="H19" s="39"/>
    </row>
    <row r="20" spans="1:8" ht="34.5" customHeight="1" x14ac:dyDescent="0.25">
      <c r="A20" s="43"/>
      <c r="B20" s="52"/>
      <c r="C20" s="52"/>
      <c r="D20" s="46" t="s">
        <v>26</v>
      </c>
      <c r="E20" s="46"/>
      <c r="F20" s="46"/>
      <c r="G20"/>
    </row>
    <row r="21" spans="1:8" x14ac:dyDescent="0.25">
      <c r="A21" s="43"/>
      <c r="B21" s="52"/>
      <c r="C21" s="52"/>
      <c r="D21" s="21" t="s">
        <v>64</v>
      </c>
      <c r="E21" s="22" t="s">
        <v>28</v>
      </c>
      <c r="F21" s="23">
        <f>19106.82*0.5/111</f>
        <v>86.06675675675676</v>
      </c>
      <c r="G21"/>
      <c r="H21" s="37"/>
    </row>
    <row r="22" spans="1:8" x14ac:dyDescent="0.25">
      <c r="A22" s="43"/>
      <c r="B22" s="52"/>
      <c r="C22" s="52"/>
      <c r="D22" s="21" t="s">
        <v>65</v>
      </c>
      <c r="E22" s="22" t="s">
        <v>28</v>
      </c>
      <c r="F22" s="23">
        <f>9754*0.5/111</f>
        <v>43.936936936936938</v>
      </c>
      <c r="G22"/>
    </row>
    <row r="23" spans="1:8" x14ac:dyDescent="0.25">
      <c r="A23" s="43"/>
      <c r="B23" s="52"/>
      <c r="C23" s="52"/>
      <c r="D23" s="24" t="s">
        <v>69</v>
      </c>
      <c r="E23" s="22" t="s">
        <v>28</v>
      </c>
      <c r="F23" s="8">
        <f>(636500+6414+30000+30000)/111</f>
        <v>6332.5585585585586</v>
      </c>
      <c r="G23"/>
    </row>
    <row r="24" spans="1:8" x14ac:dyDescent="0.25">
      <c r="A24" s="43"/>
      <c r="B24" s="52"/>
      <c r="C24" s="52"/>
      <c r="D24" s="24" t="s">
        <v>33</v>
      </c>
      <c r="E24" s="22" t="s">
        <v>28</v>
      </c>
      <c r="F24" s="13">
        <f>(22800+4000+8000)*0.5/111</f>
        <v>156.75675675675674</v>
      </c>
      <c r="G24"/>
      <c r="H24" s="37"/>
    </row>
    <row r="25" spans="1:8" ht="39" x14ac:dyDescent="0.25">
      <c r="A25" s="43"/>
      <c r="B25" s="52"/>
      <c r="C25" s="52"/>
      <c r="D25" s="25" t="s">
        <v>66</v>
      </c>
      <c r="E25" s="22" t="s">
        <v>28</v>
      </c>
      <c r="F25" s="13">
        <f>24000*0.5/111</f>
        <v>108.10810810810811</v>
      </c>
      <c r="G25"/>
    </row>
    <row r="26" spans="1:8" x14ac:dyDescent="0.25">
      <c r="A26" s="43"/>
      <c r="B26" s="52"/>
      <c r="C26" s="52"/>
      <c r="D26" s="24" t="s">
        <v>35</v>
      </c>
      <c r="E26" s="22" t="s">
        <v>28</v>
      </c>
      <c r="F26" s="13">
        <f>93029*0.62/111</f>
        <v>519.62144144144145</v>
      </c>
      <c r="G26"/>
    </row>
    <row r="27" spans="1:8" x14ac:dyDescent="0.25">
      <c r="A27" s="43"/>
      <c r="B27" s="52"/>
      <c r="C27" s="52"/>
      <c r="D27" s="24" t="s">
        <v>67</v>
      </c>
      <c r="E27" s="22" t="s">
        <v>28</v>
      </c>
      <c r="F27" s="13">
        <v>0</v>
      </c>
      <c r="G27"/>
    </row>
    <row r="28" spans="1:8" ht="26.25" x14ac:dyDescent="0.25">
      <c r="A28" s="43"/>
      <c r="B28" s="52"/>
      <c r="C28" s="52"/>
      <c r="D28" s="25" t="s">
        <v>68</v>
      </c>
      <c r="E28" s="22" t="s">
        <v>28</v>
      </c>
      <c r="F28" s="13">
        <f>6000*0.5/111</f>
        <v>27.027027027027028</v>
      </c>
      <c r="G28"/>
    </row>
    <row r="29" spans="1:8" ht="29.25" customHeight="1" x14ac:dyDescent="0.25">
      <c r="A29" s="43"/>
      <c r="B29" s="52"/>
      <c r="C29" s="52"/>
      <c r="D29" s="46" t="s">
        <v>38</v>
      </c>
      <c r="E29" s="46"/>
      <c r="F29" s="46"/>
      <c r="G29"/>
    </row>
    <row r="30" spans="1:8" x14ac:dyDescent="0.25">
      <c r="A30" s="43"/>
      <c r="B30" s="52"/>
      <c r="C30" s="52"/>
      <c r="D30" s="24" t="s">
        <v>39</v>
      </c>
      <c r="E30" s="26" t="s">
        <v>40</v>
      </c>
      <c r="F30" s="8">
        <v>5</v>
      </c>
      <c r="G30"/>
    </row>
    <row r="31" spans="1:8" x14ac:dyDescent="0.25">
      <c r="A31" s="43"/>
      <c r="B31" s="52"/>
      <c r="C31" s="52"/>
      <c r="D31" s="46" t="s">
        <v>41</v>
      </c>
      <c r="E31" s="46"/>
      <c r="F31" s="46"/>
      <c r="G31"/>
    </row>
    <row r="32" spans="1:8" x14ac:dyDescent="0.25">
      <c r="A32" s="43"/>
      <c r="B32" s="52"/>
      <c r="C32" s="52"/>
      <c r="D32" s="27" t="s">
        <v>42</v>
      </c>
      <c r="E32" s="28" t="s">
        <v>43</v>
      </c>
      <c r="F32" s="8">
        <v>2</v>
      </c>
      <c r="G32"/>
    </row>
    <row r="33" spans="1:8" ht="30" customHeight="1" x14ac:dyDescent="0.25">
      <c r="A33" s="43"/>
      <c r="B33" s="52"/>
      <c r="C33" s="52"/>
      <c r="D33" s="46" t="s">
        <v>44</v>
      </c>
      <c r="E33" s="46"/>
      <c r="F33" s="46"/>
      <c r="G33"/>
      <c r="H33" s="37"/>
    </row>
    <row r="34" spans="1:8" ht="26.25" x14ac:dyDescent="0.25">
      <c r="A34" s="43"/>
      <c r="B34" s="52"/>
      <c r="C34" s="52"/>
      <c r="D34" s="11" t="s">
        <v>45</v>
      </c>
      <c r="E34" s="22" t="s">
        <v>14</v>
      </c>
      <c r="F34" s="8">
        <v>10.75</v>
      </c>
      <c r="G34"/>
    </row>
    <row r="35" spans="1:8" x14ac:dyDescent="0.25">
      <c r="A35" s="43"/>
      <c r="B35" s="52"/>
      <c r="C35" s="52"/>
      <c r="D35" s="14" t="s">
        <v>15</v>
      </c>
      <c r="E35" s="15" t="s">
        <v>16</v>
      </c>
      <c r="F35" s="17">
        <f>9462533.75*0.3/125</f>
        <v>22710.080999999998</v>
      </c>
      <c r="G35"/>
    </row>
    <row r="36" spans="1:8" x14ac:dyDescent="0.25">
      <c r="A36" s="43"/>
      <c r="B36" s="52"/>
      <c r="C36" s="52"/>
      <c r="D36" s="16" t="s">
        <v>17</v>
      </c>
      <c r="E36" s="15" t="s">
        <v>16</v>
      </c>
      <c r="F36" s="17">
        <f>F35*30.2%</f>
        <v>6858.4444619999995</v>
      </c>
      <c r="G36"/>
    </row>
    <row r="37" spans="1:8" x14ac:dyDescent="0.25">
      <c r="A37" s="43"/>
      <c r="B37" s="52"/>
      <c r="C37" s="52"/>
      <c r="D37" s="46" t="s">
        <v>46</v>
      </c>
      <c r="E37" s="46"/>
      <c r="F37" s="46"/>
      <c r="G37"/>
    </row>
    <row r="38" spans="1:8" x14ac:dyDescent="0.25">
      <c r="A38" s="43"/>
      <c r="B38" s="52"/>
      <c r="C38" s="52"/>
      <c r="D38" s="27" t="s">
        <v>47</v>
      </c>
      <c r="E38" s="29" t="s">
        <v>16</v>
      </c>
      <c r="F38" s="30">
        <f>5000*0.5/111</f>
        <v>22.522522522522522</v>
      </c>
      <c r="G38"/>
    </row>
    <row r="39" spans="1:8" x14ac:dyDescent="0.25">
      <c r="A39" s="43"/>
      <c r="B39" s="52"/>
      <c r="C39" s="52"/>
      <c r="D39" s="27" t="s">
        <v>70</v>
      </c>
      <c r="E39" s="29" t="s">
        <v>16</v>
      </c>
      <c r="F39" s="30">
        <f>(15900+19106+10130)*0.5/111</f>
        <v>203.3153153153153</v>
      </c>
      <c r="G39"/>
    </row>
    <row r="40" spans="1:8" ht="13.5" customHeight="1" x14ac:dyDescent="0.25">
      <c r="A40" s="43"/>
      <c r="B40" s="52"/>
      <c r="C40" s="52"/>
      <c r="D40" s="27" t="s">
        <v>71</v>
      </c>
      <c r="E40" s="29" t="s">
        <v>16</v>
      </c>
      <c r="F40" s="30" t="s">
        <v>32</v>
      </c>
      <c r="G40"/>
    </row>
    <row r="41" spans="1:8" ht="39" x14ac:dyDescent="0.25">
      <c r="A41" s="43"/>
      <c r="B41" s="52"/>
      <c r="C41" s="52"/>
      <c r="D41" s="27" t="s">
        <v>72</v>
      </c>
      <c r="E41" s="29" t="s">
        <v>16</v>
      </c>
      <c r="F41" s="30" t="s">
        <v>32</v>
      </c>
      <c r="G41"/>
    </row>
    <row r="42" spans="1:8" x14ac:dyDescent="0.25">
      <c r="A42" s="43"/>
      <c r="B42" s="52"/>
      <c r="C42" s="52"/>
      <c r="D42" s="27" t="s">
        <v>51</v>
      </c>
      <c r="E42" s="29" t="s">
        <v>52</v>
      </c>
      <c r="F42" s="17">
        <v>25</v>
      </c>
      <c r="G42"/>
    </row>
    <row r="43" spans="1:8" ht="26.25" x14ac:dyDescent="0.25">
      <c r="A43" s="43"/>
      <c r="B43" s="52"/>
      <c r="C43" s="52"/>
      <c r="D43" s="27" t="s">
        <v>53</v>
      </c>
      <c r="E43" s="12" t="s">
        <v>16</v>
      </c>
      <c r="F43" s="30" t="s">
        <v>32</v>
      </c>
      <c r="G43"/>
    </row>
    <row r="44" spans="1:8" x14ac:dyDescent="0.25">
      <c r="A44" s="43"/>
      <c r="B44" s="52"/>
      <c r="C44" s="52"/>
      <c r="D44" s="24" t="s">
        <v>35</v>
      </c>
      <c r="E44" s="12" t="s">
        <v>16</v>
      </c>
      <c r="F44" s="30">
        <f>35262*0.5/111</f>
        <v>158.83783783783784</v>
      </c>
      <c r="G44"/>
    </row>
    <row r="45" spans="1:8" x14ac:dyDescent="0.25">
      <c r="A45" s="44"/>
      <c r="B45" s="53"/>
      <c r="C45" s="53"/>
      <c r="D45" s="31" t="s">
        <v>54</v>
      </c>
      <c r="E45" s="12" t="s">
        <v>16</v>
      </c>
      <c r="F45" s="30">
        <f>1316500*0.38/111</f>
        <v>4506.9369369369369</v>
      </c>
      <c r="G45"/>
    </row>
    <row r="46" spans="1:8" ht="15" customHeight="1" x14ac:dyDescent="0.25">
      <c r="A46" s="47" t="s">
        <v>55</v>
      </c>
      <c r="B46" s="45" t="s">
        <v>56</v>
      </c>
      <c r="C46" s="45" t="s">
        <v>10</v>
      </c>
      <c r="D46" s="46" t="s">
        <v>11</v>
      </c>
      <c r="E46" s="46"/>
      <c r="F46" s="46"/>
    </row>
    <row r="47" spans="1:8" x14ac:dyDescent="0.25">
      <c r="A47" s="47"/>
      <c r="B47" s="45"/>
      <c r="C47" s="45"/>
      <c r="D47" s="46" t="s">
        <v>12</v>
      </c>
      <c r="E47" s="46"/>
      <c r="F47" s="46"/>
    </row>
    <row r="48" spans="1:8" x14ac:dyDescent="0.25">
      <c r="A48" s="47"/>
      <c r="B48" s="45"/>
      <c r="C48" s="45"/>
      <c r="D48" s="11" t="s">
        <v>13</v>
      </c>
      <c r="E48" s="12" t="s">
        <v>14</v>
      </c>
      <c r="F48" s="13">
        <f>16.7</f>
        <v>16.7</v>
      </c>
    </row>
    <row r="49" spans="1:9" x14ac:dyDescent="0.25">
      <c r="A49" s="47"/>
      <c r="B49" s="45"/>
      <c r="C49" s="45"/>
      <c r="D49" s="14" t="s">
        <v>15</v>
      </c>
      <c r="E49" s="15" t="s">
        <v>16</v>
      </c>
      <c r="F49" s="34">
        <f>11193548.1*0.5/111</f>
        <v>50421.387837837836</v>
      </c>
      <c r="H49" s="37"/>
    </row>
    <row r="50" spans="1:9" x14ac:dyDescent="0.25">
      <c r="A50" s="47"/>
      <c r="B50" s="45"/>
      <c r="C50" s="45"/>
      <c r="D50" s="16" t="s">
        <v>17</v>
      </c>
      <c r="E50" s="15" t="s">
        <v>16</v>
      </c>
      <c r="F50" s="35">
        <f>F49*30.2%</f>
        <v>15227.259127027026</v>
      </c>
      <c r="H50" s="37"/>
    </row>
    <row r="51" spans="1:9" ht="15" customHeight="1" x14ac:dyDescent="0.25">
      <c r="A51" s="47"/>
      <c r="B51" s="45"/>
      <c r="C51" s="45"/>
      <c r="D51" s="46" t="s">
        <v>18</v>
      </c>
      <c r="E51" s="46"/>
      <c r="F51" s="46"/>
      <c r="H51" s="37"/>
    </row>
    <row r="52" spans="1:9" x14ac:dyDescent="0.25">
      <c r="A52" s="47"/>
      <c r="B52" s="45"/>
      <c r="C52" s="45"/>
      <c r="D52" s="46" t="s">
        <v>19</v>
      </c>
      <c r="E52" s="46"/>
      <c r="F52" s="46"/>
      <c r="H52" s="37"/>
      <c r="I52" s="6"/>
    </row>
    <row r="53" spans="1:9" x14ac:dyDescent="0.25">
      <c r="A53" s="47"/>
      <c r="B53" s="45"/>
      <c r="C53" s="45"/>
      <c r="D53" s="18" t="s">
        <v>20</v>
      </c>
      <c r="E53" s="19" t="s">
        <v>21</v>
      </c>
      <c r="F53" s="20"/>
      <c r="H53" s="37"/>
    </row>
    <row r="54" spans="1:9" x14ac:dyDescent="0.25">
      <c r="A54" s="47"/>
      <c r="B54" s="45"/>
      <c r="C54" s="45"/>
      <c r="D54" s="18" t="s">
        <v>22</v>
      </c>
      <c r="E54" s="19" t="s">
        <v>23</v>
      </c>
      <c r="F54" s="20"/>
      <c r="H54" s="37"/>
    </row>
    <row r="55" spans="1:9" ht="15.75" x14ac:dyDescent="0.25">
      <c r="A55" s="47"/>
      <c r="B55" s="45"/>
      <c r="C55" s="45"/>
      <c r="D55" s="18" t="s">
        <v>24</v>
      </c>
      <c r="E55" s="19" t="s">
        <v>25</v>
      </c>
      <c r="F55" s="20"/>
      <c r="H55" s="37"/>
    </row>
    <row r="56" spans="1:9" ht="15.75" x14ac:dyDescent="0.25">
      <c r="A56" s="47"/>
      <c r="B56" s="45"/>
      <c r="C56" s="45"/>
      <c r="D56" s="18" t="s">
        <v>61</v>
      </c>
      <c r="E56" s="19" t="s">
        <v>62</v>
      </c>
      <c r="F56" s="20"/>
      <c r="H56" s="37"/>
    </row>
    <row r="57" spans="1:9" ht="22.5" customHeight="1" x14ac:dyDescent="0.25">
      <c r="A57" s="47"/>
      <c r="B57" s="45"/>
      <c r="C57" s="45"/>
      <c r="D57" s="46" t="s">
        <v>26</v>
      </c>
      <c r="E57" s="46"/>
      <c r="F57" s="46"/>
    </row>
    <row r="58" spans="1:9" x14ac:dyDescent="0.25">
      <c r="A58" s="47"/>
      <c r="B58" s="45"/>
      <c r="C58" s="45"/>
      <c r="D58" s="33" t="s">
        <v>64</v>
      </c>
      <c r="E58" s="22" t="s">
        <v>28</v>
      </c>
      <c r="F58" s="23">
        <f>19106.82*0.5/111</f>
        <v>86.06675675675676</v>
      </c>
      <c r="G58"/>
      <c r="H58" s="37"/>
    </row>
    <row r="59" spans="1:9" x14ac:dyDescent="0.25">
      <c r="A59" s="47"/>
      <c r="B59" s="45"/>
      <c r="C59" s="45"/>
      <c r="D59" s="33" t="s">
        <v>65</v>
      </c>
      <c r="E59" s="22" t="s">
        <v>28</v>
      </c>
      <c r="F59" s="23">
        <f>9754*0.5/111</f>
        <v>43.936936936936938</v>
      </c>
      <c r="G59"/>
    </row>
    <row r="60" spans="1:9" x14ac:dyDescent="0.25">
      <c r="A60" s="47"/>
      <c r="B60" s="45"/>
      <c r="C60" s="45"/>
      <c r="D60" s="24" t="s">
        <v>69</v>
      </c>
      <c r="E60" s="22" t="s">
        <v>28</v>
      </c>
      <c r="F60" s="8">
        <f>(636500+6414+30000+30000)/111</f>
        <v>6332.5585585585586</v>
      </c>
      <c r="G60"/>
    </row>
    <row r="61" spans="1:9" x14ac:dyDescent="0.25">
      <c r="A61" s="47"/>
      <c r="B61" s="45"/>
      <c r="C61" s="45"/>
      <c r="D61" s="24" t="s">
        <v>33</v>
      </c>
      <c r="E61" s="22" t="s">
        <v>28</v>
      </c>
      <c r="F61" s="13">
        <f>(22800+4000+8000)*0.5/111</f>
        <v>156.75675675675674</v>
      </c>
      <c r="G61"/>
      <c r="H61" s="37"/>
    </row>
    <row r="62" spans="1:9" ht="39" x14ac:dyDescent="0.25">
      <c r="A62" s="47"/>
      <c r="B62" s="45"/>
      <c r="C62" s="45"/>
      <c r="D62" s="25" t="s">
        <v>66</v>
      </c>
      <c r="E62" s="22" t="s">
        <v>28</v>
      </c>
      <c r="F62" s="13">
        <f>24000*0.5/111</f>
        <v>108.10810810810811</v>
      </c>
      <c r="G62"/>
      <c r="H62" s="40"/>
    </row>
    <row r="63" spans="1:9" x14ac:dyDescent="0.25">
      <c r="A63" s="47"/>
      <c r="B63" s="45"/>
      <c r="C63" s="45"/>
      <c r="D63" s="24" t="s">
        <v>35</v>
      </c>
      <c r="E63" s="22" t="s">
        <v>28</v>
      </c>
      <c r="F63" s="13">
        <f>93029*0.62/111</f>
        <v>519.62144144144145</v>
      </c>
      <c r="G63"/>
    </row>
    <row r="64" spans="1:9" x14ac:dyDescent="0.25">
      <c r="A64" s="47"/>
      <c r="B64" s="45"/>
      <c r="C64" s="45"/>
      <c r="D64" s="24" t="s">
        <v>67</v>
      </c>
      <c r="E64" s="22" t="s">
        <v>28</v>
      </c>
      <c r="F64" s="13">
        <v>0</v>
      </c>
      <c r="G64"/>
    </row>
    <row r="65" spans="1:13" ht="26.25" x14ac:dyDescent="0.25">
      <c r="A65" s="47"/>
      <c r="B65" s="45"/>
      <c r="C65" s="45"/>
      <c r="D65" s="25" t="s">
        <v>68</v>
      </c>
      <c r="E65" s="22" t="s">
        <v>28</v>
      </c>
      <c r="F65" s="13">
        <f>6000*0.5/111</f>
        <v>27.027027027027028</v>
      </c>
      <c r="G65"/>
    </row>
    <row r="66" spans="1:13" ht="27.75" customHeight="1" x14ac:dyDescent="0.25">
      <c r="A66" s="47"/>
      <c r="B66" s="45"/>
      <c r="C66" s="45"/>
      <c r="D66" s="46" t="s">
        <v>38</v>
      </c>
      <c r="E66" s="46"/>
      <c r="F66" s="46"/>
    </row>
    <row r="67" spans="1:13" x14ac:dyDescent="0.25">
      <c r="A67" s="47"/>
      <c r="B67" s="45"/>
      <c r="C67" s="45"/>
      <c r="D67" s="24" t="s">
        <v>39</v>
      </c>
      <c r="E67" s="26" t="s">
        <v>40</v>
      </c>
      <c r="F67" s="8">
        <v>3</v>
      </c>
    </row>
    <row r="68" spans="1:13" x14ac:dyDescent="0.25">
      <c r="A68" s="47"/>
      <c r="B68" s="45"/>
      <c r="C68" s="45"/>
      <c r="D68" s="46" t="s">
        <v>41</v>
      </c>
      <c r="E68" s="46"/>
      <c r="F68" s="46"/>
      <c r="M68" t="s">
        <v>63</v>
      </c>
    </row>
    <row r="69" spans="1:13" x14ac:dyDescent="0.25">
      <c r="A69" s="47"/>
      <c r="B69" s="45"/>
      <c r="C69" s="45"/>
      <c r="D69" s="27" t="s">
        <v>42</v>
      </c>
      <c r="E69" s="28" t="s">
        <v>43</v>
      </c>
      <c r="F69" s="8">
        <v>2</v>
      </c>
    </row>
    <row r="70" spans="1:13" ht="23.25" customHeight="1" x14ac:dyDescent="0.25">
      <c r="A70" s="47"/>
      <c r="B70" s="45"/>
      <c r="C70" s="45"/>
      <c r="D70" s="46" t="s">
        <v>44</v>
      </c>
      <c r="E70" s="46"/>
      <c r="F70" s="46"/>
    </row>
    <row r="71" spans="1:13" ht="26.25" x14ac:dyDescent="0.25">
      <c r="A71" s="47"/>
      <c r="B71" s="45"/>
      <c r="C71" s="45"/>
      <c r="D71" s="11" t="s">
        <v>45</v>
      </c>
      <c r="E71" s="22" t="s">
        <v>14</v>
      </c>
      <c r="F71" s="8"/>
      <c r="H71" s="37"/>
    </row>
    <row r="72" spans="1:13" x14ac:dyDescent="0.25">
      <c r="A72" s="47"/>
      <c r="B72" s="45"/>
      <c r="C72" s="45"/>
      <c r="D72" s="14" t="s">
        <v>15</v>
      </c>
      <c r="E72" s="15" t="s">
        <v>16</v>
      </c>
      <c r="F72" s="17"/>
    </row>
    <row r="73" spans="1:13" x14ac:dyDescent="0.25">
      <c r="A73" s="47"/>
      <c r="B73" s="45"/>
      <c r="C73" s="45"/>
      <c r="D73" s="16" t="s">
        <v>17</v>
      </c>
      <c r="E73" s="15" t="s">
        <v>16</v>
      </c>
      <c r="F73" s="17"/>
    </row>
    <row r="74" spans="1:13" x14ac:dyDescent="0.25">
      <c r="A74" s="47"/>
      <c r="B74" s="45"/>
      <c r="C74" s="45"/>
      <c r="D74" s="46" t="s">
        <v>46</v>
      </c>
      <c r="E74" s="46"/>
      <c r="F74" s="46"/>
    </row>
    <row r="75" spans="1:13" x14ac:dyDescent="0.25">
      <c r="A75" s="47"/>
      <c r="B75" s="45"/>
      <c r="C75" s="45"/>
      <c r="D75" s="27" t="s">
        <v>47</v>
      </c>
      <c r="E75" s="29" t="s">
        <v>16</v>
      </c>
      <c r="F75" s="30">
        <f>5000*0.5/111</f>
        <v>22.522522522522522</v>
      </c>
    </row>
    <row r="76" spans="1:13" x14ac:dyDescent="0.25">
      <c r="A76" s="47"/>
      <c r="B76" s="45"/>
      <c r="C76" s="45"/>
      <c r="D76" s="27" t="s">
        <v>48</v>
      </c>
      <c r="E76" s="29" t="s">
        <v>16</v>
      </c>
      <c r="F76" s="30">
        <f>(15900+19106+10130)*0.12/111</f>
        <v>48.795675675675675</v>
      </c>
    </row>
    <row r="77" spans="1:13" ht="26.25" x14ac:dyDescent="0.25">
      <c r="A77" s="47"/>
      <c r="B77" s="45"/>
      <c r="C77" s="45"/>
      <c r="D77" s="27" t="s">
        <v>49</v>
      </c>
      <c r="E77" s="29" t="s">
        <v>16</v>
      </c>
      <c r="F77" s="30" t="s">
        <v>32</v>
      </c>
    </row>
    <row r="78" spans="1:13" ht="39" x14ac:dyDescent="0.25">
      <c r="A78" s="47"/>
      <c r="B78" s="45"/>
      <c r="C78" s="45"/>
      <c r="D78" s="27" t="s">
        <v>50</v>
      </c>
      <c r="E78" s="29" t="s">
        <v>16</v>
      </c>
      <c r="F78" s="30" t="s">
        <v>32</v>
      </c>
    </row>
    <row r="79" spans="1:13" x14ac:dyDescent="0.25">
      <c r="A79" s="47"/>
      <c r="B79" s="45"/>
      <c r="C79" s="45"/>
      <c r="D79" s="27" t="s">
        <v>51</v>
      </c>
      <c r="E79" s="29" t="s">
        <v>52</v>
      </c>
      <c r="F79" s="17">
        <v>25</v>
      </c>
    </row>
    <row r="80" spans="1:13" ht="26.25" x14ac:dyDescent="0.25">
      <c r="A80" s="47"/>
      <c r="B80" s="45"/>
      <c r="C80" s="45"/>
      <c r="D80" s="27" t="s">
        <v>53</v>
      </c>
      <c r="E80" s="12" t="s">
        <v>16</v>
      </c>
      <c r="F80" s="30" t="s">
        <v>32</v>
      </c>
    </row>
    <row r="81" spans="1:9" x14ac:dyDescent="0.25">
      <c r="A81" s="47"/>
      <c r="B81" s="45"/>
      <c r="C81" s="45"/>
      <c r="D81" s="24" t="s">
        <v>35</v>
      </c>
      <c r="E81" s="12" t="s">
        <v>16</v>
      </c>
      <c r="F81" s="30">
        <f>35262*0.12/111</f>
        <v>38.12108108108108</v>
      </c>
    </row>
    <row r="82" spans="1:9" x14ac:dyDescent="0.25">
      <c r="A82" s="47"/>
      <c r="B82" s="45"/>
      <c r="C82" s="45"/>
      <c r="D82" s="27" t="s">
        <v>54</v>
      </c>
      <c r="E82" s="12" t="s">
        <v>16</v>
      </c>
      <c r="F82" s="30"/>
    </row>
    <row r="83" spans="1:9" ht="15" customHeight="1" x14ac:dyDescent="0.25">
      <c r="A83" s="42" t="s">
        <v>58</v>
      </c>
      <c r="B83" s="45" t="s">
        <v>57</v>
      </c>
      <c r="C83" s="45" t="s">
        <v>10</v>
      </c>
      <c r="D83" s="46" t="s">
        <v>11</v>
      </c>
      <c r="E83" s="46"/>
      <c r="F83" s="46"/>
    </row>
    <row r="84" spans="1:9" x14ac:dyDescent="0.25">
      <c r="A84" s="43"/>
      <c r="B84" s="45"/>
      <c r="C84" s="45"/>
      <c r="D84" s="46" t="s">
        <v>12</v>
      </c>
      <c r="E84" s="46"/>
      <c r="F84" s="46"/>
    </row>
    <row r="85" spans="1:9" x14ac:dyDescent="0.25">
      <c r="A85" s="43"/>
      <c r="B85" s="45"/>
      <c r="C85" s="45"/>
      <c r="D85" s="11" t="s">
        <v>13</v>
      </c>
      <c r="E85" s="12" t="s">
        <v>14</v>
      </c>
      <c r="F85" s="13"/>
      <c r="I85" s="6"/>
    </row>
    <row r="86" spans="1:9" x14ac:dyDescent="0.25">
      <c r="A86" s="43"/>
      <c r="B86" s="45"/>
      <c r="C86" s="45"/>
      <c r="D86" s="14" t="s">
        <v>15</v>
      </c>
      <c r="E86" s="15" t="s">
        <v>16</v>
      </c>
      <c r="F86" s="34"/>
      <c r="H86" s="37"/>
    </row>
    <row r="87" spans="1:9" x14ac:dyDescent="0.25">
      <c r="A87" s="43"/>
      <c r="B87" s="45"/>
      <c r="C87" s="45"/>
      <c r="D87" s="16" t="s">
        <v>17</v>
      </c>
      <c r="E87" s="15" t="s">
        <v>16</v>
      </c>
      <c r="F87" s="35"/>
      <c r="I87" s="6"/>
    </row>
    <row r="88" spans="1:9" ht="15" customHeight="1" x14ac:dyDescent="0.25">
      <c r="A88" s="43"/>
      <c r="B88" s="45"/>
      <c r="C88" s="45"/>
      <c r="D88" s="46" t="s">
        <v>18</v>
      </c>
      <c r="E88" s="46"/>
      <c r="F88" s="46"/>
      <c r="I88" s="6"/>
    </row>
    <row r="89" spans="1:9" x14ac:dyDescent="0.25">
      <c r="A89" s="43"/>
      <c r="B89" s="45"/>
      <c r="C89" s="45"/>
      <c r="D89" s="46" t="s">
        <v>19</v>
      </c>
      <c r="E89" s="46"/>
      <c r="F89" s="46"/>
    </row>
    <row r="90" spans="1:9" x14ac:dyDescent="0.25">
      <c r="A90" s="43"/>
      <c r="B90" s="45"/>
      <c r="C90" s="45"/>
      <c r="D90" s="18" t="s">
        <v>20</v>
      </c>
      <c r="E90" s="19" t="s">
        <v>21</v>
      </c>
      <c r="F90" s="20"/>
    </row>
    <row r="91" spans="1:9" x14ac:dyDescent="0.25">
      <c r="A91" s="43"/>
      <c r="B91" s="45"/>
      <c r="C91" s="45"/>
      <c r="D91" s="18" t="s">
        <v>22</v>
      </c>
      <c r="E91" s="19" t="s">
        <v>23</v>
      </c>
      <c r="F91" s="20"/>
    </row>
    <row r="92" spans="1:9" ht="15.75" x14ac:dyDescent="0.25">
      <c r="A92" s="43"/>
      <c r="B92" s="45"/>
      <c r="C92" s="45"/>
      <c r="D92" s="18" t="s">
        <v>24</v>
      </c>
      <c r="E92" s="19" t="s">
        <v>25</v>
      </c>
      <c r="F92" s="20"/>
      <c r="H92" s="37"/>
    </row>
    <row r="93" spans="1:9" ht="15.75" x14ac:dyDescent="0.25">
      <c r="A93" s="43"/>
      <c r="B93" s="45"/>
      <c r="C93" s="45"/>
      <c r="D93" s="18" t="s">
        <v>61</v>
      </c>
      <c r="E93" s="19" t="s">
        <v>62</v>
      </c>
      <c r="F93" s="20"/>
      <c r="H93" s="37"/>
    </row>
    <row r="94" spans="1:9" ht="22.5" customHeight="1" x14ac:dyDescent="0.25">
      <c r="A94" s="43"/>
      <c r="B94" s="45"/>
      <c r="C94" s="45"/>
      <c r="D94" s="46" t="s">
        <v>26</v>
      </c>
      <c r="E94" s="46"/>
      <c r="F94" s="46"/>
      <c r="H94" s="37"/>
    </row>
    <row r="95" spans="1:9" x14ac:dyDescent="0.25">
      <c r="A95" s="43"/>
      <c r="B95" s="45"/>
      <c r="C95" s="45"/>
      <c r="D95" s="21" t="s">
        <v>27</v>
      </c>
      <c r="E95" s="22" t="s">
        <v>28</v>
      </c>
      <c r="F95" s="23"/>
    </row>
    <row r="96" spans="1:9" x14ac:dyDescent="0.25">
      <c r="A96" s="43"/>
      <c r="B96" s="45"/>
      <c r="C96" s="45"/>
      <c r="D96" s="21" t="s">
        <v>29</v>
      </c>
      <c r="E96" s="22" t="s">
        <v>28</v>
      </c>
      <c r="F96" s="23"/>
    </row>
    <row r="97" spans="1:8" x14ac:dyDescent="0.25">
      <c r="A97" s="43"/>
      <c r="B97" s="45"/>
      <c r="C97" s="45"/>
      <c r="D97" s="24" t="s">
        <v>30</v>
      </c>
      <c r="E97" s="7" t="s">
        <v>31</v>
      </c>
      <c r="F97" s="8"/>
    </row>
    <row r="98" spans="1:8" x14ac:dyDescent="0.25">
      <c r="A98" s="43"/>
      <c r="B98" s="45"/>
      <c r="C98" s="45"/>
      <c r="D98" s="24" t="s">
        <v>33</v>
      </c>
      <c r="E98" s="22" t="s">
        <v>28</v>
      </c>
      <c r="F98" s="13"/>
    </row>
    <row r="99" spans="1:8" ht="39" x14ac:dyDescent="0.25">
      <c r="A99" s="43"/>
      <c r="B99" s="45"/>
      <c r="C99" s="45"/>
      <c r="D99" s="25" t="s">
        <v>34</v>
      </c>
      <c r="E99" s="22" t="s">
        <v>28</v>
      </c>
      <c r="F99" s="13"/>
    </row>
    <row r="100" spans="1:8" ht="15.75" x14ac:dyDescent="0.25">
      <c r="A100" s="43"/>
      <c r="B100" s="45"/>
      <c r="C100" s="45"/>
      <c r="D100" s="24" t="s">
        <v>35</v>
      </c>
      <c r="E100" s="22" t="s">
        <v>28</v>
      </c>
      <c r="F100" s="13"/>
      <c r="H100" s="40"/>
    </row>
    <row r="101" spans="1:8" x14ac:dyDescent="0.25">
      <c r="A101" s="43"/>
      <c r="B101" s="45"/>
      <c r="C101" s="45"/>
      <c r="D101" s="24" t="s">
        <v>36</v>
      </c>
      <c r="E101" s="22" t="s">
        <v>28</v>
      </c>
      <c r="F101" s="13"/>
    </row>
    <row r="102" spans="1:8" ht="26.25" x14ac:dyDescent="0.25">
      <c r="A102" s="43"/>
      <c r="B102" s="45"/>
      <c r="C102" s="45"/>
      <c r="D102" s="25" t="s">
        <v>37</v>
      </c>
      <c r="E102" s="22" t="s">
        <v>28</v>
      </c>
      <c r="F102" s="13"/>
      <c r="H102" s="37"/>
    </row>
    <row r="103" spans="1:8" ht="28.5" customHeight="1" x14ac:dyDescent="0.25">
      <c r="A103" s="43"/>
      <c r="B103" s="45"/>
      <c r="C103" s="45"/>
      <c r="D103" s="46" t="s">
        <v>38</v>
      </c>
      <c r="E103" s="46"/>
      <c r="F103" s="46"/>
      <c r="H103" s="37"/>
    </row>
    <row r="104" spans="1:8" x14ac:dyDescent="0.25">
      <c r="A104" s="43"/>
      <c r="B104" s="45"/>
      <c r="C104" s="45"/>
      <c r="D104" s="24" t="s">
        <v>39</v>
      </c>
      <c r="E104" s="26" t="s">
        <v>40</v>
      </c>
      <c r="F104" s="8"/>
    </row>
    <row r="105" spans="1:8" x14ac:dyDescent="0.25">
      <c r="A105" s="43"/>
      <c r="B105" s="45"/>
      <c r="C105" s="45"/>
      <c r="D105" s="46" t="s">
        <v>41</v>
      </c>
      <c r="E105" s="46"/>
      <c r="F105" s="46"/>
    </row>
    <row r="106" spans="1:8" x14ac:dyDescent="0.25">
      <c r="A106" s="43"/>
      <c r="B106" s="45"/>
      <c r="C106" s="45"/>
      <c r="D106" s="27" t="s">
        <v>42</v>
      </c>
      <c r="E106" s="28" t="s">
        <v>43</v>
      </c>
      <c r="F106" s="8"/>
    </row>
    <row r="107" spans="1:8" ht="24" customHeight="1" x14ac:dyDescent="0.25">
      <c r="A107" s="43"/>
      <c r="B107" s="45"/>
      <c r="C107" s="45"/>
      <c r="D107" s="46" t="s">
        <v>44</v>
      </c>
      <c r="E107" s="46"/>
      <c r="F107" s="46"/>
    </row>
    <row r="108" spans="1:8" ht="26.25" x14ac:dyDescent="0.25">
      <c r="A108" s="43"/>
      <c r="B108" s="45"/>
      <c r="C108" s="45"/>
      <c r="D108" s="11" t="s">
        <v>45</v>
      </c>
      <c r="E108" s="22" t="s">
        <v>14</v>
      </c>
      <c r="F108" s="8"/>
      <c r="H108" s="37"/>
    </row>
    <row r="109" spans="1:8" x14ac:dyDescent="0.25">
      <c r="A109" s="43"/>
      <c r="B109" s="45"/>
      <c r="C109" s="45"/>
      <c r="D109" s="14" t="s">
        <v>15</v>
      </c>
      <c r="E109" s="15" t="s">
        <v>16</v>
      </c>
      <c r="F109" s="17"/>
    </row>
    <row r="110" spans="1:8" x14ac:dyDescent="0.25">
      <c r="A110" s="43"/>
      <c r="B110" s="45"/>
      <c r="C110" s="45"/>
      <c r="D110" s="16" t="s">
        <v>17</v>
      </c>
      <c r="E110" s="15" t="s">
        <v>16</v>
      </c>
      <c r="F110" s="17"/>
    </row>
    <row r="111" spans="1:8" x14ac:dyDescent="0.25">
      <c r="A111" s="43"/>
      <c r="B111" s="45"/>
      <c r="C111" s="45"/>
      <c r="D111" s="46" t="s">
        <v>46</v>
      </c>
      <c r="E111" s="46"/>
      <c r="F111" s="46"/>
    </row>
    <row r="112" spans="1:8" x14ac:dyDescent="0.25">
      <c r="A112" s="43"/>
      <c r="B112" s="45"/>
      <c r="C112" s="45"/>
      <c r="D112" s="27" t="s">
        <v>47</v>
      </c>
      <c r="E112" s="29" t="s">
        <v>16</v>
      </c>
      <c r="F112" s="30"/>
    </row>
    <row r="113" spans="1:6" x14ac:dyDescent="0.25">
      <c r="A113" s="43"/>
      <c r="B113" s="45"/>
      <c r="C113" s="45"/>
      <c r="D113" s="27" t="s">
        <v>48</v>
      </c>
      <c r="E113" s="29" t="s">
        <v>16</v>
      </c>
      <c r="F113" s="30"/>
    </row>
    <row r="114" spans="1:6" ht="26.25" x14ac:dyDescent="0.25">
      <c r="A114" s="43"/>
      <c r="B114" s="45"/>
      <c r="C114" s="45"/>
      <c r="D114" s="27" t="s">
        <v>49</v>
      </c>
      <c r="E114" s="29" t="s">
        <v>16</v>
      </c>
      <c r="F114" s="30"/>
    </row>
    <row r="115" spans="1:6" ht="39" x14ac:dyDescent="0.25">
      <c r="A115" s="43"/>
      <c r="B115" s="45"/>
      <c r="C115" s="45"/>
      <c r="D115" s="27" t="s">
        <v>50</v>
      </c>
      <c r="E115" s="29" t="s">
        <v>16</v>
      </c>
      <c r="F115" s="30"/>
    </row>
    <row r="116" spans="1:6" x14ac:dyDescent="0.25">
      <c r="A116" s="43"/>
      <c r="B116" s="45"/>
      <c r="C116" s="45"/>
      <c r="D116" s="27" t="s">
        <v>51</v>
      </c>
      <c r="E116" s="29" t="s">
        <v>52</v>
      </c>
      <c r="F116" s="17"/>
    </row>
    <row r="117" spans="1:6" ht="26.25" x14ac:dyDescent="0.25">
      <c r="A117" s="43"/>
      <c r="B117" s="45"/>
      <c r="C117" s="45"/>
      <c r="D117" s="27" t="s">
        <v>53</v>
      </c>
      <c r="E117" s="12" t="s">
        <v>16</v>
      </c>
      <c r="F117" s="30"/>
    </row>
    <row r="118" spans="1:6" x14ac:dyDescent="0.25">
      <c r="A118" s="43"/>
      <c r="B118" s="45"/>
      <c r="C118" s="45"/>
      <c r="D118" s="24" t="s">
        <v>35</v>
      </c>
      <c r="E118" s="12" t="s">
        <v>16</v>
      </c>
      <c r="F118" s="30"/>
    </row>
    <row r="119" spans="1:6" x14ac:dyDescent="0.25">
      <c r="A119" s="44"/>
      <c r="B119" s="45"/>
      <c r="C119" s="45"/>
      <c r="D119" s="27" t="s">
        <v>54</v>
      </c>
      <c r="E119" s="12" t="s">
        <v>16</v>
      </c>
      <c r="F119" s="30">
        <v>10604</v>
      </c>
    </row>
  </sheetData>
  <mergeCells count="40">
    <mergeCell ref="D37:F37"/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52:F52"/>
    <mergeCell ref="A46:A82"/>
    <mergeCell ref="B46:B82"/>
    <mergeCell ref="C46:C82"/>
    <mergeCell ref="D46:F46"/>
    <mergeCell ref="D47:F47"/>
    <mergeCell ref="D51:F51"/>
    <mergeCell ref="D74:F74"/>
    <mergeCell ref="D57:F57"/>
    <mergeCell ref="D66:F66"/>
    <mergeCell ref="D68:F68"/>
    <mergeCell ref="D70:F70"/>
    <mergeCell ref="A83:A119"/>
    <mergeCell ref="B83:B119"/>
    <mergeCell ref="C83:C119"/>
    <mergeCell ref="D83:F83"/>
    <mergeCell ref="D84:F84"/>
    <mergeCell ref="D88:F88"/>
    <mergeCell ref="D89:F89"/>
    <mergeCell ref="D94:F94"/>
    <mergeCell ref="D103:F103"/>
    <mergeCell ref="D105:F105"/>
    <mergeCell ref="D107:F107"/>
    <mergeCell ref="D111:F111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Краснополянский дс 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2020-03-19T04:17:49Z</cp:lastPrinted>
  <dcterms:created xsi:type="dcterms:W3CDTF">2020-03-19T02:35:29Z</dcterms:created>
  <dcterms:modified xsi:type="dcterms:W3CDTF">2024-02-26T14:41:52Z</dcterms:modified>
</cp:coreProperties>
</file>