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20" windowWidth="20730" windowHeight="11760"/>
  </bookViews>
  <sheets>
    <sheet name="Сохновская Сош" sheetId="1" r:id="rId1"/>
  </sheets>
  <definedNames>
    <definedName name="_xlnm.Print_Area" localSheetId="0">'Сохновская Сош'!$A$1:$L$15</definedName>
  </definedNames>
  <calcPr calcId="144525"/>
</workbook>
</file>

<file path=xl/calcChain.xml><?xml version="1.0" encoding="utf-8"?>
<calcChain xmlns="http://schemas.openxmlformats.org/spreadsheetml/2006/main">
  <c r="H13" i="1" l="1"/>
  <c r="H12" i="1"/>
  <c r="H11" i="1"/>
  <c r="K9" i="1"/>
  <c r="I9" i="1"/>
  <c r="I8" i="1"/>
  <c r="I7" i="1"/>
  <c r="K8" i="1"/>
  <c r="H6" i="1"/>
  <c r="G7" i="1" l="1"/>
  <c r="G11" i="1"/>
  <c r="E8" i="1"/>
  <c r="G8" i="1" s="1"/>
  <c r="E7" i="1"/>
  <c r="E9" i="1"/>
  <c r="G9" i="1" s="1"/>
  <c r="E6" i="1"/>
  <c r="G6" i="1" s="1"/>
  <c r="E10" i="1"/>
  <c r="G10" i="1" s="1"/>
  <c r="K10" i="1" s="1"/>
  <c r="E12" i="1"/>
  <c r="G12" i="1" s="1"/>
  <c r="E13" i="1"/>
  <c r="G13" i="1" s="1"/>
  <c r="E11" i="1"/>
  <c r="H10" i="1" l="1"/>
  <c r="K7" i="1"/>
  <c r="G14" i="1"/>
  <c r="D10" i="1"/>
  <c r="D11" i="1"/>
  <c r="D8" i="1"/>
  <c r="D7" i="1"/>
  <c r="J8" i="1" l="1"/>
  <c r="H8" i="1" s="1"/>
  <c r="J9" i="1"/>
  <c r="H9" i="1" s="1"/>
  <c r="J7" i="1"/>
  <c r="H7" i="1" s="1"/>
</calcChain>
</file>

<file path=xl/sharedStrings.xml><?xml version="1.0" encoding="utf-8"?>
<sst xmlns="http://schemas.openxmlformats.org/spreadsheetml/2006/main" count="29" uniqueCount="22">
  <si>
    <t>Муниципальная услуга (работа)</t>
  </si>
  <si>
    <t>Нормативные затраты на оказание работы, рублей</t>
  </si>
  <si>
    <t xml:space="preserve">Объем услуг (работ), утверждаемый муниципальным заданием </t>
  </si>
  <si>
    <t>Финансового обеспечения выполнения муниципального задания, руб.</t>
  </si>
  <si>
    <t>Объем средств,  получаемых в результате выполнения платных услуг (работ) в пределах установленного муниципального задания, руб</t>
  </si>
  <si>
    <t xml:space="preserve">Всего объем финансового обеспечения выполнения  муниципального 
задания, руб.
</t>
  </si>
  <si>
    <t>тип</t>
  </si>
  <si>
    <t>наименование</t>
  </si>
  <si>
    <t>5=3*4</t>
  </si>
  <si>
    <t>7=5-6</t>
  </si>
  <si>
    <t>Услуга</t>
  </si>
  <si>
    <t>Реализация основных общеобразовательных программ начального общего образования  образования   8010120.99.0.БА81АЭ92001</t>
  </si>
  <si>
    <t>Реализация основных общеобразовательных программ основного общего образования 802 1110.99.0.БА96АЮ58001</t>
  </si>
  <si>
    <t>Реализация основных общеобразовательных программ среднего общего  образования    802 1120 .99.0.ББ 11АЮ58001</t>
  </si>
  <si>
    <t>Реализация дополнительных  общеразвивающих программ  8042000.99.0.ББ52АЖ48000</t>
  </si>
  <si>
    <t>Организация отдыха детей и молодежи     920700О.99.0.А322АА01001</t>
  </si>
  <si>
    <t>Общий размер субсидии на финансовое обеспечение выполнения муниципального задания, рублей</t>
  </si>
  <si>
    <t>Реализация основных образовательных программ дошкольного  образования 8010120.99.0.БА81АЭ92001</t>
  </si>
  <si>
    <t>Предоставление питания    560200О.99.0.БА89АА00000</t>
  </si>
  <si>
    <t xml:space="preserve">Присмотр и уход
880900О.99.0.БА80АБ89000
</t>
  </si>
  <si>
    <t xml:space="preserve"> Расчет субсидии на финансовое обеспечение выполнения муниципального задания в части работ  муниципальному бюджетному учреждению Сохновская СОШ на 2023 год</t>
  </si>
  <si>
    <r>
      <t xml:space="preserve">Приложение 4                                                                                                                                     к приказу </t>
    </r>
    <r>
      <rPr>
        <u/>
        <sz val="12"/>
        <color theme="1"/>
        <rFont val="Times New Roman"/>
        <family val="1"/>
        <charset val="204"/>
      </rPr>
      <t>№ 17/3 от 18.07.2023 г.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</si>
</sst>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₽_-;\-* #,##0.00\ _₽_-;_-* &quot;-&quot;??\ _₽_-;_-@_-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u/>
      <sz val="12"/>
      <color theme="1"/>
      <name val="Times New Roman"/>
      <family val="1"/>
      <charset val="204"/>
    </font>
    <font>
      <b/>
      <sz val="8"/>
      <name val="Arial Cy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8" fillId="0" borderId="0" applyFont="0" applyFill="0" applyBorder="0" applyAlignment="0" applyProtection="0"/>
  </cellStyleXfs>
  <cellXfs count="34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/>
    <xf numFmtId="0" fontId="0" fillId="0" borderId="0" xfId="0" applyAlignment="1">
      <alignment horizontal="right"/>
    </xf>
    <xf numFmtId="0" fontId="0" fillId="0" borderId="0" xfId="0" applyAlignment="1"/>
    <xf numFmtId="0" fontId="1" fillId="0" borderId="0" xfId="0" applyFont="1" applyAlignment="1">
      <alignment vertical="center"/>
    </xf>
    <xf numFmtId="0" fontId="2" fillId="0" borderId="5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top"/>
    </xf>
    <xf numFmtId="0" fontId="2" fillId="0" borderId="5" xfId="0" applyFont="1" applyBorder="1" applyAlignment="1">
      <alignment horizontal="center" vertical="top" wrapText="1"/>
    </xf>
    <xf numFmtId="0" fontId="1" fillId="0" borderId="0" xfId="0" applyFont="1" applyAlignment="1">
      <alignment horizontal="center" vertical="top"/>
    </xf>
    <xf numFmtId="0" fontId="2" fillId="0" borderId="5" xfId="0" applyNumberFormat="1" applyFont="1" applyBorder="1" applyAlignment="1">
      <alignment horizontal="center" vertical="top" wrapText="1"/>
    </xf>
    <xf numFmtId="3" fontId="2" fillId="0" borderId="5" xfId="0" applyNumberFormat="1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 wrapText="1"/>
    </xf>
    <xf numFmtId="43" fontId="6" fillId="0" borderId="5" xfId="1" applyFont="1" applyBorder="1" applyAlignment="1">
      <alignment horizontal="center" vertical="center"/>
    </xf>
    <xf numFmtId="4" fontId="2" fillId="0" borderId="5" xfId="0" applyNumberFormat="1" applyFont="1" applyBorder="1" applyAlignment="1">
      <alignment horizontal="center" vertical="center"/>
    </xf>
    <xf numFmtId="4" fontId="2" fillId="0" borderId="5" xfId="1" applyNumberFormat="1" applyFont="1" applyBorder="1" applyAlignment="1">
      <alignment horizontal="center" vertical="center"/>
    </xf>
    <xf numFmtId="3" fontId="2" fillId="0" borderId="5" xfId="0" applyNumberFormat="1" applyFont="1" applyBorder="1" applyAlignment="1">
      <alignment horizontal="center" vertical="center" wrapText="1"/>
    </xf>
    <xf numFmtId="4" fontId="10" fillId="0" borderId="8" xfId="0" applyNumberFormat="1" applyFont="1" applyBorder="1" applyAlignment="1" applyProtection="1">
      <alignment horizontal="right" vertical="center" wrapText="1"/>
    </xf>
    <xf numFmtId="4" fontId="1" fillId="0" borderId="0" xfId="0" applyNumberFormat="1" applyFont="1"/>
    <xf numFmtId="2" fontId="1" fillId="0" borderId="0" xfId="0" applyNumberFormat="1" applyFont="1"/>
    <xf numFmtId="0" fontId="2" fillId="0" borderId="0" xfId="0" applyFont="1" applyAlignment="1">
      <alignment horizontal="left" vertical="top" wrapText="1"/>
    </xf>
    <xf numFmtId="0" fontId="6" fillId="0" borderId="2" xfId="0" applyFont="1" applyBorder="1" applyAlignment="1">
      <alignment vertical="top" wrapText="1"/>
    </xf>
    <xf numFmtId="0" fontId="7" fillId="0" borderId="7" xfId="0" applyFont="1" applyBorder="1" applyAlignment="1">
      <alignment vertical="top" wrapText="1"/>
    </xf>
    <xf numFmtId="0" fontId="4" fillId="0" borderId="7" xfId="0" applyFont="1" applyBorder="1" applyAlignment="1">
      <alignment wrapText="1"/>
    </xf>
    <xf numFmtId="0" fontId="4" fillId="0" borderId="3" xfId="0" applyFont="1" applyBorder="1" applyAlignment="1">
      <alignment wrapText="1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wrapText="1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 wrapText="1"/>
    </xf>
    <xf numFmtId="49" fontId="2" fillId="0" borderId="6" xfId="0" applyNumberFormat="1" applyFont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4"/>
  <sheetViews>
    <sheetView tabSelected="1" view="pageBreakPreview" zoomScaleNormal="100" zoomScaleSheetLayoutView="100" workbookViewId="0">
      <selection activeCell="F1" sqref="F1:G1"/>
    </sheetView>
  </sheetViews>
  <sheetFormatPr defaultRowHeight="15" x14ac:dyDescent="0.25"/>
  <cols>
    <col min="1" max="1" width="8.85546875" style="1" customWidth="1"/>
    <col min="2" max="2" width="33.7109375" style="2" customWidth="1"/>
    <col min="3" max="3" width="19.28515625" style="2" customWidth="1"/>
    <col min="4" max="4" width="17.7109375" style="2" customWidth="1"/>
    <col min="5" max="5" width="18.85546875" style="2" customWidth="1"/>
    <col min="6" max="6" width="22.28515625" style="2" customWidth="1"/>
    <col min="7" max="7" width="17.28515625" style="2" customWidth="1"/>
    <col min="8" max="9" width="0" style="2" hidden="1" customWidth="1"/>
    <col min="10" max="10" width="14.28515625" style="2" hidden="1" customWidth="1"/>
    <col min="11" max="11" width="12.5703125" style="2" hidden="1" customWidth="1"/>
    <col min="12" max="12" width="0" style="2" hidden="1" customWidth="1"/>
    <col min="13" max="16384" width="9.140625" style="2"/>
  </cols>
  <sheetData>
    <row r="1" spans="1:11" ht="37.5" customHeight="1" x14ac:dyDescent="0.25">
      <c r="C1" s="3"/>
      <c r="E1" s="4"/>
      <c r="F1" s="20" t="s">
        <v>21</v>
      </c>
      <c r="G1" s="20"/>
    </row>
    <row r="2" spans="1:11" ht="72.75" customHeight="1" x14ac:dyDescent="0.25">
      <c r="A2" s="25" t="s">
        <v>20</v>
      </c>
      <c r="B2" s="26"/>
      <c r="C2" s="26"/>
      <c r="D2" s="26"/>
      <c r="E2" s="26"/>
      <c r="F2" s="26"/>
      <c r="G2" s="26"/>
    </row>
    <row r="3" spans="1:11" s="5" customFormat="1" ht="24.75" customHeight="1" x14ac:dyDescent="0.25">
      <c r="A3" s="27" t="s">
        <v>0</v>
      </c>
      <c r="B3" s="28"/>
      <c r="C3" s="29" t="s">
        <v>1</v>
      </c>
      <c r="D3" s="29" t="s">
        <v>2</v>
      </c>
      <c r="E3" s="32" t="s">
        <v>3</v>
      </c>
      <c r="F3" s="29" t="s">
        <v>4</v>
      </c>
      <c r="G3" s="29" t="s">
        <v>5</v>
      </c>
    </row>
    <row r="4" spans="1:11" s="5" customFormat="1" ht="120.75" customHeight="1" x14ac:dyDescent="0.25">
      <c r="A4" s="6" t="s">
        <v>6</v>
      </c>
      <c r="B4" s="6" t="s">
        <v>7</v>
      </c>
      <c r="C4" s="30"/>
      <c r="D4" s="31"/>
      <c r="E4" s="33"/>
      <c r="F4" s="30"/>
      <c r="G4" s="30"/>
    </row>
    <row r="5" spans="1:11" s="9" customFormat="1" ht="15.75" customHeight="1" x14ac:dyDescent="0.25">
      <c r="A5" s="6">
        <v>1</v>
      </c>
      <c r="B5" s="7">
        <v>2</v>
      </c>
      <c r="C5" s="7">
        <v>3</v>
      </c>
      <c r="D5" s="8">
        <v>4</v>
      </c>
      <c r="E5" s="7" t="s">
        <v>8</v>
      </c>
      <c r="F5" s="7">
        <v>6</v>
      </c>
      <c r="G5" s="7" t="s">
        <v>9</v>
      </c>
    </row>
    <row r="6" spans="1:11" s="9" customFormat="1" ht="75" customHeight="1" x14ac:dyDescent="0.25">
      <c r="A6" s="6" t="s">
        <v>10</v>
      </c>
      <c r="B6" s="12" t="s">
        <v>17</v>
      </c>
      <c r="C6" s="14">
        <v>253184.35555555555</v>
      </c>
      <c r="D6" s="16">
        <v>45</v>
      </c>
      <c r="E6" s="14">
        <f>C6*D6</f>
        <v>11393296</v>
      </c>
      <c r="F6" s="14">
        <v>0</v>
      </c>
      <c r="G6" s="15">
        <f>E6-F6</f>
        <v>11393296</v>
      </c>
      <c r="H6" s="9">
        <f>K6/45</f>
        <v>253184.35555555555</v>
      </c>
      <c r="K6" s="9">
        <v>11393296</v>
      </c>
    </row>
    <row r="7" spans="1:11" ht="82.5" customHeight="1" x14ac:dyDescent="0.25">
      <c r="A7" s="6" t="s">
        <v>10</v>
      </c>
      <c r="B7" s="10" t="s">
        <v>11</v>
      </c>
      <c r="C7" s="14">
        <v>252214.88909333336</v>
      </c>
      <c r="D7" s="11">
        <f>6+39</f>
        <v>45</v>
      </c>
      <c r="E7" s="14">
        <f t="shared" ref="E7:E9" si="0">C7*D7</f>
        <v>11349670.009200001</v>
      </c>
      <c r="F7" s="14">
        <v>0</v>
      </c>
      <c r="G7" s="15">
        <f t="shared" ref="G7:G13" si="1">E7-F7</f>
        <v>11349670.009200001</v>
      </c>
      <c r="H7" s="2">
        <f>J7/45</f>
        <v>252214.88909333336</v>
      </c>
      <c r="I7" s="19">
        <f>45/133</f>
        <v>0.33834586466165412</v>
      </c>
      <c r="J7" s="2">
        <f>K7*0.34</f>
        <v>11349670.009200001</v>
      </c>
      <c r="K7" s="18">
        <f>J14-K6-K10-K11-K12-K13</f>
        <v>33381382.380000003</v>
      </c>
    </row>
    <row r="8" spans="1:11" ht="75" customHeight="1" x14ac:dyDescent="0.25">
      <c r="A8" s="6" t="s">
        <v>10</v>
      </c>
      <c r="B8" s="12" t="s">
        <v>12</v>
      </c>
      <c r="C8" s="14">
        <v>248220.53564615385</v>
      </c>
      <c r="D8" s="11">
        <f>20+2+56</f>
        <v>78</v>
      </c>
      <c r="E8" s="14">
        <f t="shared" si="0"/>
        <v>19361201.780400001</v>
      </c>
      <c r="F8" s="14">
        <v>0</v>
      </c>
      <c r="G8" s="15">
        <f t="shared" si="1"/>
        <v>19361201.780400001</v>
      </c>
      <c r="H8" s="2">
        <f>J8/78</f>
        <v>248220.53564615385</v>
      </c>
      <c r="I8" s="19">
        <f>78/133</f>
        <v>0.5864661654135338</v>
      </c>
      <c r="J8" s="2">
        <f>K7*0.58</f>
        <v>19361201.780400001</v>
      </c>
      <c r="K8" s="2">
        <f>45+78+10</f>
        <v>133</v>
      </c>
    </row>
    <row r="9" spans="1:11" ht="72" customHeight="1" x14ac:dyDescent="0.25">
      <c r="A9" s="6" t="s">
        <v>10</v>
      </c>
      <c r="B9" s="12" t="s">
        <v>13</v>
      </c>
      <c r="C9" s="14">
        <v>267051.05904000002</v>
      </c>
      <c r="D9" s="11">
        <v>10</v>
      </c>
      <c r="E9" s="14">
        <f t="shared" si="0"/>
        <v>2670510.5904000001</v>
      </c>
      <c r="F9" s="14">
        <v>0</v>
      </c>
      <c r="G9" s="15">
        <f t="shared" si="1"/>
        <v>2670510.5904000001</v>
      </c>
      <c r="H9" s="2">
        <f>J9/10</f>
        <v>267051.05904000002</v>
      </c>
      <c r="I9" s="19">
        <f>10/133</f>
        <v>7.5187969924812026E-2</v>
      </c>
      <c r="J9" s="2">
        <f>K7*0.08</f>
        <v>2670510.5904000001</v>
      </c>
      <c r="K9" s="2">
        <f>34+59+8</f>
        <v>101</v>
      </c>
    </row>
    <row r="10" spans="1:11" ht="72" customHeight="1" x14ac:dyDescent="0.25">
      <c r="A10" s="6" t="s">
        <v>10</v>
      </c>
      <c r="B10" s="12" t="s">
        <v>19</v>
      </c>
      <c r="C10" s="14">
        <v>87463.037428571435</v>
      </c>
      <c r="D10" s="11">
        <f>25+D6</f>
        <v>70</v>
      </c>
      <c r="E10" s="14">
        <f>C10*D10</f>
        <v>6122412.6200000001</v>
      </c>
      <c r="F10" s="14">
        <v>0</v>
      </c>
      <c r="G10" s="15">
        <f t="shared" si="1"/>
        <v>6122412.6200000001</v>
      </c>
      <c r="H10" s="2">
        <f>K10/70</f>
        <v>87463.037428571435</v>
      </c>
      <c r="K10" s="18">
        <f>G10</f>
        <v>6122412.6200000001</v>
      </c>
    </row>
    <row r="11" spans="1:11" ht="62.25" customHeight="1" x14ac:dyDescent="0.25">
      <c r="A11" s="6" t="s">
        <v>10</v>
      </c>
      <c r="B11" s="12" t="s">
        <v>18</v>
      </c>
      <c r="C11" s="14">
        <v>26374.242424242424</v>
      </c>
      <c r="D11" s="11">
        <f>46+76+10</f>
        <v>132</v>
      </c>
      <c r="E11" s="14">
        <f>C11*D11</f>
        <v>3481400</v>
      </c>
      <c r="F11" s="14">
        <v>0</v>
      </c>
      <c r="G11" s="15">
        <f t="shared" si="1"/>
        <v>3481400</v>
      </c>
      <c r="H11" s="2">
        <f>K11/132</f>
        <v>26374.242424242424</v>
      </c>
      <c r="K11" s="2">
        <v>3481400</v>
      </c>
    </row>
    <row r="12" spans="1:11" ht="48" customHeight="1" x14ac:dyDescent="0.25">
      <c r="A12" s="6" t="s">
        <v>10</v>
      </c>
      <c r="B12" s="12" t="s">
        <v>14</v>
      </c>
      <c r="C12" s="14">
        <v>6858.1651376146792</v>
      </c>
      <c r="D12" s="11">
        <v>109</v>
      </c>
      <c r="E12" s="14">
        <f t="shared" ref="E12:E13" si="2">C12*D12</f>
        <v>747540</v>
      </c>
      <c r="F12" s="14">
        <v>0</v>
      </c>
      <c r="G12" s="15">
        <f t="shared" si="1"/>
        <v>747540</v>
      </c>
      <c r="H12" s="2">
        <f>K12/109</f>
        <v>6858.1651376146792</v>
      </c>
      <c r="K12" s="2">
        <v>747540</v>
      </c>
    </row>
    <row r="13" spans="1:11" ht="48.75" customHeight="1" x14ac:dyDescent="0.25">
      <c r="A13" s="6" t="s">
        <v>10</v>
      </c>
      <c r="B13" s="12" t="s">
        <v>15</v>
      </c>
      <c r="C13" s="14">
        <v>5108.4604444444449</v>
      </c>
      <c r="D13" s="11">
        <v>45</v>
      </c>
      <c r="E13" s="14">
        <f t="shared" si="2"/>
        <v>229880.72000000003</v>
      </c>
      <c r="F13" s="14">
        <v>0</v>
      </c>
      <c r="G13" s="15">
        <f t="shared" si="1"/>
        <v>229880.72000000003</v>
      </c>
      <c r="H13" s="2">
        <f>K13/45</f>
        <v>5108.4604444444449</v>
      </c>
      <c r="K13" s="2">
        <v>229880.72</v>
      </c>
    </row>
    <row r="14" spans="1:11" ht="18.75" customHeight="1" x14ac:dyDescent="0.25">
      <c r="A14" s="21" t="s">
        <v>16</v>
      </c>
      <c r="B14" s="22"/>
      <c r="C14" s="23"/>
      <c r="D14" s="23"/>
      <c r="E14" s="23"/>
      <c r="F14" s="24"/>
      <c r="G14" s="13">
        <f>SUM(G6:G13)</f>
        <v>55355911.719999999</v>
      </c>
      <c r="J14" s="17">
        <v>55355911.719999999</v>
      </c>
    </row>
  </sheetData>
  <mergeCells count="9">
    <mergeCell ref="F1:G1"/>
    <mergeCell ref="A14:F14"/>
    <mergeCell ref="A2:G2"/>
    <mergeCell ref="A3:B3"/>
    <mergeCell ref="C3:C4"/>
    <mergeCell ref="D3:D4"/>
    <mergeCell ref="E3:E4"/>
    <mergeCell ref="F3:F4"/>
    <mergeCell ref="G3:G4"/>
  </mergeCells>
  <pageMargins left="0.39370078740157483" right="0.39370078740157483" top="1.1811023622047245" bottom="0.78740157480314965" header="0" footer="0"/>
  <pageSetup paperSize="9" scale="6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Сохновская Сош</vt:lpstr>
      <vt:lpstr>'Сохновская Сош'!Область_печати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2019-01-31T09:37:18Z</cp:lastPrinted>
  <dcterms:created xsi:type="dcterms:W3CDTF">2019-01-31T09:37:01Z</dcterms:created>
  <dcterms:modified xsi:type="dcterms:W3CDTF">2024-02-26T14:49:20Z</dcterms:modified>
</cp:coreProperties>
</file>