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СШ'!$A$1:$L$14</definedName>
  </definedNames>
  <calcPr calcId="144525"/>
</workbook>
</file>

<file path=xl/calcChain.xml><?xml version="1.0" encoding="utf-8"?>
<calcChain xmlns="http://schemas.openxmlformats.org/spreadsheetml/2006/main">
  <c r="H13" i="1" l="1"/>
  <c r="H12" i="1"/>
  <c r="H10" i="1"/>
  <c r="I9" i="1"/>
  <c r="I8" i="1"/>
  <c r="I7" i="1"/>
  <c r="L8" i="1"/>
  <c r="H6" i="1"/>
  <c r="E6" i="1" l="1"/>
  <c r="G6" i="1" s="1"/>
  <c r="E7" i="1"/>
  <c r="G7" i="1" s="1"/>
  <c r="E8" i="1"/>
  <c r="G8" i="1" s="1"/>
  <c r="E9" i="1"/>
  <c r="G9" i="1" s="1"/>
  <c r="E10" i="1"/>
  <c r="G10" i="1" s="1"/>
  <c r="E11" i="1"/>
  <c r="G11" i="1" s="1"/>
  <c r="J11" i="1" s="1"/>
  <c r="E12" i="1"/>
  <c r="G12" i="1" s="1"/>
  <c r="E13" i="1"/>
  <c r="G13" i="1" s="1"/>
  <c r="H11" i="1" l="1"/>
  <c r="L7" i="1"/>
  <c r="G14" i="1"/>
  <c r="D10" i="1"/>
  <c r="D9" i="1"/>
  <c r="D8" i="1"/>
  <c r="D7" i="1"/>
  <c r="J9" i="1" l="1"/>
  <c r="H9" i="1" s="1"/>
  <c r="J7" i="1"/>
  <c r="H7" i="1" s="1"/>
  <c r="J8" i="1"/>
  <c r="H8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<sst xmlns="http://schemas.openxmlformats.org/spreadsheetml/2006/main" count="29" uniqueCount="22">
  <si>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</si>
  <si>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</si>
  <si>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</si>
  <si>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</si>
  <si>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</si>
  <si>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</si>
  <si>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</si>
  <si>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</si>
  <si>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</si>
  <si>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</si>
  <si>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</si>
  <si>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</si>
  <si>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</si>
  <si>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</si>
  <si>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</si>
  <si>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</si>
  <si>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</si>
  <si>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</si>
  <si>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</si>
  <si>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</si>
  <si>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Подсосенской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</si>
  <si>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№17/7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</si>
</sst>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2" fontId="10" fillId="0" borderId="5" xfId="1" applyNumberFormat="1" applyFont="1" applyBorder="1" applyAlignment="1" applyProtection="1">
      <alignment horizontal="center" vertical="center" wrapText="1"/>
    </xf>
    <xf numFmtId="4" fontId="1" fillId="0" borderId="0" xfId="0" applyNumberFormat="1" applyFont="1"/>
    <xf numFmtId="2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view="pageBreakPreview" zoomScale="90" zoomScaleNormal="100" zoomScaleSheetLayoutView="90" workbookViewId="0">
      <selection activeCell="F1" sqref="F1:G1"/>
    </sheetView>
  </sheetViews>
  <sheetFormatPr defaultRowHeight="15" x14ac:dyDescent="0.25"/>
  <cols>
    <col min="1" max="1" width="8.85546875" style="9" customWidth="1"/>
    <col min="2" max="2" width="33.7109375" style="1" customWidth="1"/>
    <col min="3" max="3" width="19.28515625" style="1" customWidth="1"/>
    <col min="4" max="4" width="17.7109375" style="9" customWidth="1"/>
    <col min="5" max="5" width="18.85546875" style="1" customWidth="1"/>
    <col min="6" max="6" width="22.28515625" style="1" customWidth="1"/>
    <col min="7" max="7" width="17.28515625" style="1" customWidth="1"/>
    <col min="8" max="9" width="0" style="1" hidden="1" customWidth="1"/>
    <col min="10" max="10" width="11.5703125" style="1" hidden="1" customWidth="1"/>
    <col min="11" max="11" width="0" style="1" hidden="1" customWidth="1"/>
    <col min="12" max="12" width="12.5703125" style="1" hidden="1" customWidth="1"/>
    <col min="13" max="16384" width="9.140625" style="1"/>
  </cols>
  <sheetData>
    <row r="1" spans="1:12" ht="37.5" customHeight="1" x14ac:dyDescent="0.25">
      <c r="C1" s="2"/>
      <c r="E1" s="10"/>
      <c r="F1" s="20" t="s">
        <v>21</v>
      </c>
      <c r="G1" s="20"/>
    </row>
    <row r="2" spans="1:12" ht="72.75" customHeight="1" x14ac:dyDescent="0.25">
      <c r="A2" s="25" t="s">
        <v>20</v>
      </c>
      <c r="B2" s="26"/>
      <c r="C2" s="26"/>
      <c r="D2" s="26"/>
      <c r="E2" s="26"/>
      <c r="F2" s="26"/>
      <c r="G2" s="26"/>
    </row>
    <row r="3" spans="1:12" ht="24.75" customHeight="1" x14ac:dyDescent="0.25">
      <c r="A3" s="27" t="s">
        <v>0</v>
      </c>
      <c r="B3" s="28"/>
      <c r="C3" s="29" t="s">
        <v>1</v>
      </c>
      <c r="D3" s="29" t="s">
        <v>2</v>
      </c>
      <c r="E3" s="32" t="s">
        <v>3</v>
      </c>
      <c r="F3" s="29" t="s">
        <v>4</v>
      </c>
      <c r="G3" s="29" t="s">
        <v>5</v>
      </c>
    </row>
    <row r="4" spans="1:12" ht="120.75" customHeight="1" x14ac:dyDescent="0.25">
      <c r="A4" s="8" t="s">
        <v>6</v>
      </c>
      <c r="B4" s="8" t="s">
        <v>7</v>
      </c>
      <c r="C4" s="30"/>
      <c r="D4" s="31"/>
      <c r="E4" s="33"/>
      <c r="F4" s="30"/>
      <c r="G4" s="30"/>
    </row>
    <row r="5" spans="1:12" s="4" customFormat="1" ht="22.5" customHeight="1" x14ac:dyDescent="0.25">
      <c r="A5" s="8">
        <v>1</v>
      </c>
      <c r="B5" s="3">
        <v>2</v>
      </c>
      <c r="C5" s="3">
        <v>3</v>
      </c>
      <c r="D5" s="11">
        <v>4</v>
      </c>
      <c r="E5" s="3" t="s">
        <v>8</v>
      </c>
      <c r="F5" s="3">
        <v>6</v>
      </c>
      <c r="G5" s="3" t="s">
        <v>9</v>
      </c>
    </row>
    <row r="6" spans="1:12" s="4" customFormat="1" ht="73.5" customHeight="1" x14ac:dyDescent="0.25">
      <c r="A6" s="8" t="s">
        <v>10</v>
      </c>
      <c r="B6" s="11" t="s">
        <v>17</v>
      </c>
      <c r="C6" s="13">
        <v>149737.75438596492</v>
      </c>
      <c r="D6" s="15">
        <v>57</v>
      </c>
      <c r="E6" s="14">
        <f t="shared" ref="E6:E11" si="0">C6*D6</f>
        <v>8535052</v>
      </c>
      <c r="F6" s="16">
        <v>0</v>
      </c>
      <c r="G6" s="14">
        <f>E6-F6</f>
        <v>8535052</v>
      </c>
      <c r="H6" s="4">
        <f>J6/57</f>
        <v>149737.75438596492</v>
      </c>
      <c r="J6" s="4">
        <v>8535052</v>
      </c>
    </row>
    <row r="7" spans="1:12" ht="84.75" customHeight="1" x14ac:dyDescent="0.25">
      <c r="A7" s="8" t="s">
        <v>10</v>
      </c>
      <c r="B7" s="5" t="s">
        <v>11</v>
      </c>
      <c r="C7" s="13">
        <v>291615.26225036063</v>
      </c>
      <c r="D7" s="7">
        <f>53+2+2+4</f>
        <v>61</v>
      </c>
      <c r="E7" s="14">
        <f t="shared" si="0"/>
        <v>17788530.997272</v>
      </c>
      <c r="F7" s="16">
        <v>0</v>
      </c>
      <c r="G7" s="14">
        <f t="shared" ref="G7:G13" si="1">E7-F7</f>
        <v>17788530.997272</v>
      </c>
      <c r="H7" s="1">
        <f>J7/61</f>
        <v>291615.26225036063</v>
      </c>
      <c r="I7" s="19">
        <f>61/146</f>
        <v>0.4178082191780822</v>
      </c>
      <c r="J7" s="1">
        <f>L7*0.42</f>
        <v>17788530.997272</v>
      </c>
      <c r="L7" s="18">
        <f>J14-J6-J10-J11-J12-J13</f>
        <v>42353645.231600001</v>
      </c>
    </row>
    <row r="8" spans="1:12" ht="74.25" customHeight="1" x14ac:dyDescent="0.25">
      <c r="A8" s="8" t="s">
        <v>10</v>
      </c>
      <c r="B8" s="6" t="s">
        <v>12</v>
      </c>
      <c r="C8" s="13">
        <v>289505.9294311899</v>
      </c>
      <c r="D8" s="7">
        <f>5+1+1+72</f>
        <v>79</v>
      </c>
      <c r="E8" s="14">
        <f t="shared" si="0"/>
        <v>22870968.425064001</v>
      </c>
      <c r="F8" s="16">
        <v>0</v>
      </c>
      <c r="G8" s="14">
        <f t="shared" si="1"/>
        <v>22870968.425064001</v>
      </c>
      <c r="H8" s="1">
        <f>J8/79</f>
        <v>289505.9294311899</v>
      </c>
      <c r="I8" s="19">
        <f>79/146</f>
        <v>0.54109589041095896</v>
      </c>
      <c r="J8" s="1">
        <f>L7*0.54</f>
        <v>22870968.425064001</v>
      </c>
      <c r="L8" s="1">
        <f>61+79+6</f>
        <v>146</v>
      </c>
    </row>
    <row r="9" spans="1:12" ht="71.25" customHeight="1" x14ac:dyDescent="0.25">
      <c r="A9" s="8" t="s">
        <v>10</v>
      </c>
      <c r="B9" s="6" t="s">
        <v>13</v>
      </c>
      <c r="C9" s="13">
        <v>282357.63487733336</v>
      </c>
      <c r="D9" s="7">
        <f>6</f>
        <v>6</v>
      </c>
      <c r="E9" s="14">
        <f t="shared" si="0"/>
        <v>1694145.809264</v>
      </c>
      <c r="F9" s="16">
        <v>0</v>
      </c>
      <c r="G9" s="14">
        <f t="shared" si="1"/>
        <v>1694145.809264</v>
      </c>
      <c r="H9" s="1">
        <f>J9/6</f>
        <v>282357.63487733336</v>
      </c>
      <c r="I9" s="19">
        <f>6/146</f>
        <v>4.1095890410958902E-2</v>
      </c>
      <c r="J9" s="1">
        <f>L7*0.04</f>
        <v>1694145.809264</v>
      </c>
    </row>
    <row r="10" spans="1:12" ht="62.25" customHeight="1" x14ac:dyDescent="0.25">
      <c r="A10" s="8" t="s">
        <v>10</v>
      </c>
      <c r="B10" s="6" t="s">
        <v>19</v>
      </c>
      <c r="C10" s="13">
        <v>23310.007878787877</v>
      </c>
      <c r="D10" s="7">
        <f>54+72+6</f>
        <v>132</v>
      </c>
      <c r="E10" s="14">
        <f t="shared" si="0"/>
        <v>3076921.04</v>
      </c>
      <c r="F10" s="16">
        <v>0</v>
      </c>
      <c r="G10" s="14">
        <f t="shared" si="1"/>
        <v>3076921.04</v>
      </c>
      <c r="H10" s="1">
        <f>J10/132</f>
        <v>23310.007878787877</v>
      </c>
      <c r="J10" s="1">
        <v>3076921.04</v>
      </c>
    </row>
    <row r="11" spans="1:12" ht="68.25" customHeight="1" x14ac:dyDescent="0.25">
      <c r="A11" s="8" t="s">
        <v>10</v>
      </c>
      <c r="B11" s="6" t="s">
        <v>18</v>
      </c>
      <c r="C11" s="13">
        <v>125840.6148</v>
      </c>
      <c r="D11" s="7">
        <v>8</v>
      </c>
      <c r="E11" s="14">
        <f t="shared" si="0"/>
        <v>1006724.9184</v>
      </c>
      <c r="F11" s="16">
        <v>0</v>
      </c>
      <c r="G11" s="14">
        <f t="shared" si="1"/>
        <v>1006724.9184</v>
      </c>
      <c r="H11" s="1">
        <f>J11/8</f>
        <v>125840.6148</v>
      </c>
      <c r="J11" s="18">
        <f>G11</f>
        <v>1006724.9184</v>
      </c>
    </row>
    <row r="12" spans="1:12" ht="48" customHeight="1" x14ac:dyDescent="0.25">
      <c r="A12" s="8" t="s">
        <v>10</v>
      </c>
      <c r="B12" s="6" t="s">
        <v>14</v>
      </c>
      <c r="C12" s="13">
        <v>7600.75</v>
      </c>
      <c r="D12" s="7">
        <v>120</v>
      </c>
      <c r="E12" s="14">
        <f>C12*D12</f>
        <v>912090</v>
      </c>
      <c r="F12" s="17">
        <v>0</v>
      </c>
      <c r="G12" s="14">
        <f t="shared" si="1"/>
        <v>912090</v>
      </c>
      <c r="H12" s="1">
        <f>J12/120</f>
        <v>7600.75</v>
      </c>
      <c r="J12" s="1">
        <v>912090</v>
      </c>
    </row>
    <row r="13" spans="1:12" ht="69" customHeight="1" x14ac:dyDescent="0.25">
      <c r="A13" s="8" t="s">
        <v>10</v>
      </c>
      <c r="B13" s="6" t="s">
        <v>15</v>
      </c>
      <c r="C13" s="13">
        <v>3262.0349999999999</v>
      </c>
      <c r="D13" s="7">
        <v>56</v>
      </c>
      <c r="E13" s="14">
        <f>C13*D13</f>
        <v>182673.96</v>
      </c>
      <c r="F13" s="17">
        <v>0</v>
      </c>
      <c r="G13" s="14">
        <f t="shared" si="1"/>
        <v>182673.96</v>
      </c>
      <c r="H13" s="1">
        <f>J13/56</f>
        <v>3262.0349999999999</v>
      </c>
      <c r="J13" s="1">
        <v>182673.96</v>
      </c>
    </row>
    <row r="14" spans="1:12" ht="18.75" customHeight="1" x14ac:dyDescent="0.25">
      <c r="A14" s="21" t="s">
        <v>16</v>
      </c>
      <c r="B14" s="22"/>
      <c r="C14" s="23"/>
      <c r="D14" s="23"/>
      <c r="E14" s="23"/>
      <c r="F14" s="24"/>
      <c r="G14" s="12">
        <f>SUM(G6:G13)</f>
        <v>56067107.149999991</v>
      </c>
      <c r="J14" s="1">
        <v>56067107.149999999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2019-01-31T09:34:14Z</cp:lastPrinted>
  <dcterms:created xsi:type="dcterms:W3CDTF">2019-01-31T09:34:06Z</dcterms:created>
  <dcterms:modified xsi:type="dcterms:W3CDTF">2024-02-26T14:45:36Z</dcterms:modified>
</cp:coreProperties>
</file>