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СШ'!$A$1:$J$13</definedName>
  </definedNames>
  <calcPr calcId="144525"/>
</workbook>
</file>

<file path=xl/calcChain.xml><?xml version="1.0" encoding="utf-8"?>
<calcChain xmlns="http://schemas.openxmlformats.org/spreadsheetml/2006/main">
  <c r="H12" i="1" l="1"/>
  <c r="H11" i="1"/>
  <c r="H9" i="1"/>
  <c r="I8" i="1"/>
  <c r="I7" i="1"/>
  <c r="I6" i="1"/>
  <c r="K7" i="1"/>
  <c r="E6" i="1" l="1"/>
  <c r="G6" i="1" s="1"/>
  <c r="E7" i="1"/>
  <c r="G7" i="1" s="1"/>
  <c r="E8" i="1"/>
  <c r="G8" i="1" s="1"/>
  <c r="E9" i="1"/>
  <c r="G9" i="1" s="1"/>
  <c r="E10" i="1"/>
  <c r="G10" i="1" s="1"/>
  <c r="J10" i="1" s="1"/>
  <c r="E11" i="1"/>
  <c r="G11" i="1" s="1"/>
  <c r="E12" i="1"/>
  <c r="G12" i="1" s="1"/>
  <c r="H10" i="1" l="1"/>
  <c r="K6" i="1"/>
  <c r="G13" i="1"/>
  <c r="D9" i="1"/>
  <c r="D8" i="1"/>
  <c r="D7" i="1"/>
  <c r="D6" i="1"/>
  <c r="J7" i="1" l="1"/>
  <c r="H7" i="1" s="1"/>
  <c r="J8" i="1"/>
  <c r="H8" i="1" s="1"/>
  <c r="J6" i="1"/>
  <c r="H6" i="1" s="1"/>
</calcChain>
</file>

<file path=xl/sharedStrings.xml><?xml version="1.0" encoding="utf-8"?>
<sst xmlns="http://schemas.openxmlformats.org/spreadsheetml/2006/main" count="28" uniqueCount="22">
  <si>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</si>
  <si>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</si>
  <si>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</si>
  <si>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</si>
  <si>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</si>
  <si>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</si>
  <si>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</si>
  <si>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</si>
  <si>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</si>
  <si>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</si>
  <si>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</si>
  <si>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</si>
  <si>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</si>
  <si>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</si>
  <si>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</si>
  <si>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</si>
  <si>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</si>
  <si>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</si>
  <si>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</si>
  <si>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>0,0,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</si>
  <si>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Преобаженской СОШ на 2023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</si>
  <si>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№33/10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</si>
</sst>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4" fontId="11" fillId="0" borderId="5" xfId="1" applyNumberFormat="1" applyFont="1" applyBorder="1" applyAlignment="1" applyProtection="1">
      <alignment horizontal="center" vertical="center" wrapText="1"/>
    </xf>
    <xf numFmtId="4" fontId="11" fillId="0" borderId="5" xfId="2" applyNumberFormat="1" applyFont="1" applyBorder="1" applyAlignment="1" applyProtection="1">
      <alignment horizontal="center" vertical="center" wrapText="1"/>
    </xf>
    <xf numFmtId="4" fontId="1" fillId="0" borderId="0" xfId="0" applyNumberFormat="1" applyFont="1"/>
    <xf numFmtId="4" fontId="12" fillId="0" borderId="8" xfId="0" applyNumberFormat="1" applyFont="1" applyBorder="1" applyAlignment="1" applyProtection="1">
      <alignment horizontal="right" vertical="center" wrapText="1"/>
    </xf>
    <xf numFmtId="2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8.85546875" style="1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8" width="11.5703125" style="1" hidden="1" customWidth="1"/>
    <col min="9" max="9" width="9.140625" style="1" hidden="1" customWidth="1"/>
    <col min="10" max="11" width="12.5703125" style="1" hidden="1" customWidth="1"/>
    <col min="12" max="12" width="9.140625" style="1" customWidth="1"/>
    <col min="13" max="16384" width="9.140625" style="1"/>
  </cols>
  <sheetData>
    <row r="1" spans="1:11" ht="37.5" customHeight="1" x14ac:dyDescent="0.25">
      <c r="C1" s="2"/>
      <c r="E1" s="10"/>
      <c r="F1" s="22" t="s">
        <v>21</v>
      </c>
      <c r="G1" s="22"/>
    </row>
    <row r="2" spans="1:11" ht="72.75" customHeight="1" x14ac:dyDescent="0.25">
      <c r="A2" s="27" t="s">
        <v>20</v>
      </c>
      <c r="B2" s="28"/>
      <c r="C2" s="28"/>
      <c r="D2" s="28"/>
      <c r="E2" s="28"/>
      <c r="F2" s="28"/>
      <c r="G2" s="28"/>
    </row>
    <row r="3" spans="1:11" ht="24.75" customHeight="1" x14ac:dyDescent="0.25">
      <c r="A3" s="29" t="s">
        <v>0</v>
      </c>
      <c r="B3" s="30"/>
      <c r="C3" s="31" t="s">
        <v>1</v>
      </c>
      <c r="D3" s="31" t="s">
        <v>2</v>
      </c>
      <c r="E3" s="34" t="s">
        <v>3</v>
      </c>
      <c r="F3" s="31" t="s">
        <v>4</v>
      </c>
      <c r="G3" s="31" t="s">
        <v>5</v>
      </c>
    </row>
    <row r="4" spans="1:11" ht="120.75" customHeight="1" x14ac:dyDescent="0.25">
      <c r="A4" s="9" t="s">
        <v>6</v>
      </c>
      <c r="B4" s="9" t="s">
        <v>7</v>
      </c>
      <c r="C4" s="32"/>
      <c r="D4" s="33"/>
      <c r="E4" s="35"/>
      <c r="F4" s="32"/>
      <c r="G4" s="32"/>
    </row>
    <row r="5" spans="1:11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11" ht="83.25" customHeight="1" x14ac:dyDescent="0.25">
      <c r="A6" s="12" t="s">
        <v>10</v>
      </c>
      <c r="B6" s="6" t="s">
        <v>11</v>
      </c>
      <c r="C6" s="14">
        <v>121246.42461509432</v>
      </c>
      <c r="D6" s="8">
        <f>98+1+7</f>
        <v>106</v>
      </c>
      <c r="E6" s="15">
        <f t="shared" ref="E6:E10" si="0">C6*D6</f>
        <v>12852121.009199997</v>
      </c>
      <c r="F6" s="15">
        <v>0</v>
      </c>
      <c r="G6" s="16">
        <f>E6</f>
        <v>12852121.009199997</v>
      </c>
      <c r="H6" s="1">
        <f>J6/106</f>
        <v>121246.42461509432</v>
      </c>
      <c r="I6" s="21">
        <f>106/241</f>
        <v>0.43983402489626555</v>
      </c>
      <c r="J6" s="1">
        <f>K6*0.44</f>
        <v>12852121.009199997</v>
      </c>
      <c r="K6" s="19">
        <f>J13-J9-J10-J11-J12</f>
        <v>29209365.929999996</v>
      </c>
    </row>
    <row r="7" spans="1:11" ht="87" customHeight="1" x14ac:dyDescent="0.25">
      <c r="A7" s="12" t="s">
        <v>10</v>
      </c>
      <c r="B7" s="7" t="s">
        <v>12</v>
      </c>
      <c r="C7" s="14">
        <v>121047.82277297296</v>
      </c>
      <c r="D7" s="8">
        <f>13+96+2</f>
        <v>111</v>
      </c>
      <c r="E7" s="15">
        <f t="shared" si="0"/>
        <v>13436308.327799998</v>
      </c>
      <c r="F7" s="15">
        <v>0</v>
      </c>
      <c r="G7" s="16">
        <f t="shared" ref="G7:G12" si="1">E7</f>
        <v>13436308.327799998</v>
      </c>
      <c r="H7" s="1">
        <f>J7/111</f>
        <v>121047.82277297296</v>
      </c>
      <c r="I7" s="21">
        <f>111/241</f>
        <v>0.46058091286307051</v>
      </c>
      <c r="J7" s="1">
        <f>K6*0.46</f>
        <v>13436308.327799998</v>
      </c>
      <c r="K7" s="1">
        <f>106+111+24</f>
        <v>241</v>
      </c>
    </row>
    <row r="8" spans="1:11" ht="77.25" customHeight="1" x14ac:dyDescent="0.25">
      <c r="A8" s="12" t="s">
        <v>10</v>
      </c>
      <c r="B8" s="7" t="s">
        <v>13</v>
      </c>
      <c r="C8" s="14">
        <v>121705.69137499999</v>
      </c>
      <c r="D8" s="8">
        <f>12+12</f>
        <v>24</v>
      </c>
      <c r="E8" s="15">
        <f t="shared" si="0"/>
        <v>2920936.5929999999</v>
      </c>
      <c r="F8" s="16">
        <v>0</v>
      </c>
      <c r="G8" s="16">
        <f t="shared" si="1"/>
        <v>2920936.5929999999</v>
      </c>
      <c r="H8" s="1">
        <f>J8/24</f>
        <v>121705.69137499999</v>
      </c>
      <c r="I8" s="21">
        <f>24/241</f>
        <v>9.9585062240663894E-2</v>
      </c>
      <c r="J8" s="1">
        <f>K6*0.1</f>
        <v>2920936.5929999999</v>
      </c>
    </row>
    <row r="9" spans="1:11" ht="62.25" customHeight="1" x14ac:dyDescent="0.25">
      <c r="A9" s="12" t="s">
        <v>10</v>
      </c>
      <c r="B9" s="7" t="s">
        <v>18</v>
      </c>
      <c r="C9" s="14">
        <v>11300.093050847458</v>
      </c>
      <c r="D9" s="8">
        <f>105+119+12</f>
        <v>236</v>
      </c>
      <c r="E9" s="15">
        <f t="shared" si="0"/>
        <v>2666821.96</v>
      </c>
      <c r="F9" s="16">
        <v>0</v>
      </c>
      <c r="G9" s="16">
        <f t="shared" si="1"/>
        <v>2666821.96</v>
      </c>
      <c r="H9" s="1">
        <f>J9/236</f>
        <v>11300.093050847458</v>
      </c>
      <c r="J9" s="1">
        <v>2666821.96</v>
      </c>
    </row>
    <row r="10" spans="1:11" ht="61.5" customHeight="1" x14ac:dyDescent="0.25">
      <c r="A10" s="12" t="s">
        <v>10</v>
      </c>
      <c r="B10" s="7" t="s">
        <v>17</v>
      </c>
      <c r="C10" s="14">
        <v>138492.90697674418</v>
      </c>
      <c r="D10" s="8">
        <v>86</v>
      </c>
      <c r="E10" s="15">
        <f t="shared" si="0"/>
        <v>11910390</v>
      </c>
      <c r="F10" s="16" t="s">
        <v>19</v>
      </c>
      <c r="G10" s="16">
        <f t="shared" si="1"/>
        <v>11910390</v>
      </c>
      <c r="H10" s="1">
        <f>J10/86</f>
        <v>138492.90697674418</v>
      </c>
      <c r="J10" s="19">
        <f>G10</f>
        <v>11910390</v>
      </c>
    </row>
    <row r="11" spans="1:11" ht="48" customHeight="1" x14ac:dyDescent="0.25">
      <c r="A11" s="12" t="s">
        <v>10</v>
      </c>
      <c r="B11" s="7" t="s">
        <v>14</v>
      </c>
      <c r="C11" s="14">
        <v>6501.435728643216</v>
      </c>
      <c r="D11" s="8">
        <v>199</v>
      </c>
      <c r="E11" s="15">
        <f>C11*D11</f>
        <v>1293785.71</v>
      </c>
      <c r="F11" s="17">
        <v>0</v>
      </c>
      <c r="G11" s="16">
        <f t="shared" si="1"/>
        <v>1293785.71</v>
      </c>
      <c r="H11" s="1">
        <f>J11/199</f>
        <v>6501.435728643216</v>
      </c>
      <c r="J11" s="20">
        <v>1293785.71</v>
      </c>
    </row>
    <row r="12" spans="1:11" ht="69" customHeight="1" x14ac:dyDescent="0.25">
      <c r="A12" s="12" t="s">
        <v>10</v>
      </c>
      <c r="B12" s="7" t="s">
        <v>15</v>
      </c>
      <c r="C12" s="14">
        <v>6398.0732307692306</v>
      </c>
      <c r="D12" s="8">
        <v>65</v>
      </c>
      <c r="E12" s="15">
        <f>C12*D12</f>
        <v>415874.76</v>
      </c>
      <c r="F12" s="18">
        <v>0</v>
      </c>
      <c r="G12" s="16">
        <f t="shared" si="1"/>
        <v>415874.76</v>
      </c>
      <c r="H12" s="1">
        <f>J12/65</f>
        <v>6398.0732307692306</v>
      </c>
      <c r="J12" s="1">
        <v>415874.76</v>
      </c>
    </row>
    <row r="13" spans="1:11" ht="18.75" customHeight="1" x14ac:dyDescent="0.25">
      <c r="A13" s="23" t="s">
        <v>16</v>
      </c>
      <c r="B13" s="24"/>
      <c r="C13" s="25"/>
      <c r="D13" s="25"/>
      <c r="E13" s="25"/>
      <c r="F13" s="26"/>
      <c r="G13" s="13">
        <f>SUM(G6:G12)</f>
        <v>45496238.359999999</v>
      </c>
      <c r="J13" s="1">
        <v>45496238.359999999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2019-01-31T09:34:39Z</cp:lastPrinted>
  <dcterms:created xsi:type="dcterms:W3CDTF">2019-01-31T09:34:29Z</dcterms:created>
  <dcterms:modified xsi:type="dcterms:W3CDTF">2024-02-27T06:38:12Z</dcterms:modified>
</cp:coreProperties>
</file>