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0730" windowHeight="11130"/>
  </bookViews>
  <sheets>
    <sheet name="Гляденская СШ" sheetId="1" r:id="rId1"/>
  </sheets>
  <definedNames>
    <definedName name="_xlnm.Print_Area" localSheetId="0">'Гляденская СШ'!$A$1:$G$15</definedName>
  </definedNames>
  <calcPr calcId="144525"/>
</workbook>
</file>

<file path=xl/calcChain.xml><?xml version="1.0" encoding="utf-8"?>
<calcChain xmlns="http://schemas.openxmlformats.org/spreadsheetml/2006/main">
  <c r="G14" i="1" l="1"/>
  <c r="I13" i="1"/>
  <c r="H9" i="1"/>
  <c r="H8" i="1"/>
  <c r="H7" i="1"/>
  <c r="E13" i="1"/>
  <c r="I12" i="1"/>
  <c r="I11" i="1"/>
  <c r="J9" i="1"/>
  <c r="J8" i="1"/>
  <c r="J7" i="1"/>
  <c r="K9" i="1"/>
  <c r="I6" i="1"/>
  <c r="K7" i="1"/>
  <c r="E9" i="1" l="1"/>
  <c r="E10" i="1"/>
  <c r="G10" i="1" s="1"/>
  <c r="K8" i="1" s="1"/>
  <c r="E6" i="1"/>
  <c r="G6" i="1" s="1"/>
  <c r="E12" i="1"/>
  <c r="G12" i="1" s="1"/>
  <c r="G13" i="1"/>
  <c r="E11" i="1"/>
  <c r="G11" i="1" s="1"/>
  <c r="I9" i="1" l="1"/>
  <c r="I7" i="1"/>
  <c r="I8" i="1"/>
  <c r="G9" i="1"/>
  <c r="D7" i="1"/>
  <c r="E7" i="1" s="1"/>
  <c r="G7" i="1" s="1"/>
  <c r="D8" i="1"/>
  <c r="E8" i="1" s="1"/>
  <c r="G8" i="1" s="1"/>
</calcChain>
</file>

<file path=xl/sharedStrings.xml><?xml version="1.0" encoding="utf-8"?>
<sst xmlns="http://schemas.openxmlformats.org/spreadsheetml/2006/main" count="30" uniqueCount="23">
  <si>
    <t>Муниципальная услуга (работа)</t>
  </si>
  <si>
    <t>Нормативные затраты на оказание работы, рублей</t>
  </si>
  <si>
    <t xml:space="preserve">Объем услуг (работ), утверждаемый муниципальным заданием </t>
  </si>
  <si>
    <t>Финансового обеспечения выполнения муниципального задания, руб.</t>
  </si>
  <si>
    <t>Объем средств,  получаемых в результате выполнения платных услуг (работ) в пределах установленного муниципального задания, руб</t>
  </si>
  <si>
    <t xml:space="preserve">Всего объем финансового обеспечения выполнения  муниципального 
задания, руб.
</t>
  </si>
  <si>
    <t>тип</t>
  </si>
  <si>
    <t>наименование</t>
  </si>
  <si>
    <t>5=3*4</t>
  </si>
  <si>
    <t>7=5-6</t>
  </si>
  <si>
    <t>Услуга</t>
  </si>
  <si>
    <t>Реализация основных общеобразовательных программ начального общего образования  образования   8010120.99.0.БА81АЭ92001</t>
  </si>
  <si>
    <t>Реализация основных общеобразовательных программ основного общего образования 802 1110.99.0.БА96АЮ58001</t>
  </si>
  <si>
    <t>Реализация основных общеобразовательных программ среднего общего  образования    802 1120 .99.0.ББ 11АЮ58001</t>
  </si>
  <si>
    <t>Реализация дополнительных  общеразвивающих программ  8042000.99.0.ББ52АЖ48000</t>
  </si>
  <si>
    <t>Организация отдыха детей и молодежи     920700О.99.0.А322АА01001</t>
  </si>
  <si>
    <t>Общий размер субсидии на финансовое обеспечение выполнения муниципального задания, рублей</t>
  </si>
  <si>
    <t>Реализация основных образовательных программ дошкольного  образования 8010120.99.0.БА81АЭ92001</t>
  </si>
  <si>
    <t>Предоставление питания    560200О.99.0.БА89АА00000</t>
  </si>
  <si>
    <t xml:space="preserve">Присмотр и уход
880900О.99.0.БА80АБ89000
</t>
  </si>
  <si>
    <t xml:space="preserve"> Расчет субсидии на финансовое обеспечение выполнения муниципального задания в части работ  муниципальному бюджетному учреждению Гляденской СОШ на 2023 год</t>
  </si>
  <si>
    <t xml:space="preserve"> </t>
  </si>
  <si>
    <r>
      <t xml:space="preserve">Приложение 4                                                                                       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№33 от 28.12.2023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</si>
</sst>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8" fillId="0" borderId="0" applyFont="0" applyFill="0" applyBorder="0" applyAlignment="0" applyProtection="0"/>
    <xf numFmtId="0" fontId="10" fillId="0" borderId="0"/>
  </cellStyleXfs>
  <cellXfs count="39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0" fillId="0" borderId="0" xfId="0" applyAlignment="1">
      <alignment horizontal="right"/>
    </xf>
    <xf numFmtId="0" fontId="0" fillId="0" borderId="0" xfId="0" applyAlignment="1"/>
    <xf numFmtId="0" fontId="1" fillId="0" borderId="0" xfId="0" applyFont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2" fillId="0" borderId="5" xfId="0" applyNumberFormat="1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/>
    </xf>
    <xf numFmtId="43" fontId="6" fillId="0" borderId="5" xfId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4" fontId="2" fillId="0" borderId="5" xfId="1" applyNumberFormat="1" applyFont="1" applyBorder="1" applyAlignment="1">
      <alignment horizontal="center" vertical="center"/>
    </xf>
    <xf numFmtId="0" fontId="6" fillId="0" borderId="2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4" fillId="0" borderId="7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" fontId="1" fillId="0" borderId="0" xfId="0" applyNumberFormat="1" applyFont="1"/>
    <xf numFmtId="2" fontId="1" fillId="0" borderId="0" xfId="0" applyNumberFormat="1" applyFont="1"/>
    <xf numFmtId="0" fontId="2" fillId="2" borderId="0" xfId="0" applyFont="1" applyFill="1" applyAlignment="1">
      <alignment horizontal="left" vertical="top" wrapText="1"/>
    </xf>
    <xf numFmtId="0" fontId="0" fillId="0" borderId="0" xfId="0" applyBorder="1" applyAlignment="1">
      <alignment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/>
    </xf>
    <xf numFmtId="4" fontId="2" fillId="0" borderId="0" xfId="1" applyNumberFormat="1" applyFont="1" applyBorder="1" applyAlignment="1">
      <alignment horizontal="center" vertical="center"/>
    </xf>
    <xf numFmtId="43" fontId="6" fillId="0" borderId="0" xfId="1" applyFont="1" applyBorder="1" applyAlignment="1">
      <alignment horizontal="center" vertical="center"/>
    </xf>
    <xf numFmtId="0" fontId="2" fillId="0" borderId="0" xfId="0" applyFont="1" applyFill="1" applyAlignment="1">
      <alignment horizontal="left" vertical="top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5"/>
  <sheetViews>
    <sheetView tabSelected="1" view="pageBreakPreview" zoomScaleNormal="100" zoomScaleSheetLayoutView="100" workbookViewId="0">
      <selection activeCell="E1" sqref="E1"/>
    </sheetView>
  </sheetViews>
  <sheetFormatPr defaultRowHeight="15" x14ac:dyDescent="0.25"/>
  <cols>
    <col min="1" max="1" width="8.85546875" style="1" customWidth="1"/>
    <col min="2" max="2" width="33.7109375" style="2" customWidth="1"/>
    <col min="3" max="3" width="19.28515625" style="2" customWidth="1"/>
    <col min="4" max="4" width="17.7109375" style="2" customWidth="1"/>
    <col min="5" max="5" width="18.85546875" style="2" customWidth="1"/>
    <col min="6" max="6" width="22.28515625" style="2" customWidth="1"/>
    <col min="7" max="7" width="17.28515625" style="2" customWidth="1"/>
    <col min="8" max="8" width="17.28515625" style="2" hidden="1" customWidth="1"/>
    <col min="9" max="10" width="0" style="2" hidden="1" customWidth="1"/>
    <col min="11" max="11" width="12.5703125" style="2" hidden="1" customWidth="1"/>
    <col min="12" max="16384" width="9.140625" style="2"/>
  </cols>
  <sheetData>
    <row r="1" spans="1:11" ht="37.5" customHeight="1" x14ac:dyDescent="0.25">
      <c r="C1" s="3"/>
      <c r="E1" s="4"/>
      <c r="F1" s="38" t="s">
        <v>22</v>
      </c>
      <c r="G1" s="38"/>
      <c r="H1" s="31"/>
    </row>
    <row r="2" spans="1:11" ht="72.75" customHeight="1" x14ac:dyDescent="0.25">
      <c r="A2" s="20" t="s">
        <v>20</v>
      </c>
      <c r="B2" s="21"/>
      <c r="C2" s="21"/>
      <c r="D2" s="21"/>
      <c r="E2" s="21"/>
      <c r="F2" s="21"/>
      <c r="G2" s="21"/>
      <c r="H2" s="32"/>
    </row>
    <row r="3" spans="1:11" s="5" customFormat="1" ht="24.75" customHeight="1" x14ac:dyDescent="0.25">
      <c r="A3" s="22" t="s">
        <v>0</v>
      </c>
      <c r="B3" s="23"/>
      <c r="C3" s="24" t="s">
        <v>1</v>
      </c>
      <c r="D3" s="24" t="s">
        <v>2</v>
      </c>
      <c r="E3" s="27" t="s">
        <v>3</v>
      </c>
      <c r="F3" s="24" t="s">
        <v>4</v>
      </c>
      <c r="G3" s="24" t="s">
        <v>5</v>
      </c>
      <c r="H3" s="33"/>
    </row>
    <row r="4" spans="1:11" s="5" customFormat="1" ht="120.75" customHeight="1" x14ac:dyDescent="0.25">
      <c r="A4" s="6" t="s">
        <v>6</v>
      </c>
      <c r="B4" s="6" t="s">
        <v>7</v>
      </c>
      <c r="C4" s="25"/>
      <c r="D4" s="26"/>
      <c r="E4" s="28"/>
      <c r="F4" s="25"/>
      <c r="G4" s="25"/>
      <c r="H4" s="34"/>
    </row>
    <row r="5" spans="1:11" s="9" customFormat="1" ht="15.75" customHeight="1" x14ac:dyDescent="0.25">
      <c r="A5" s="6">
        <v>1</v>
      </c>
      <c r="B5" s="7">
        <v>2</v>
      </c>
      <c r="C5" s="7">
        <v>3</v>
      </c>
      <c r="D5" s="8">
        <v>4</v>
      </c>
      <c r="E5" s="7" t="s">
        <v>8</v>
      </c>
      <c r="F5" s="7">
        <v>6</v>
      </c>
      <c r="G5" s="7" t="s">
        <v>9</v>
      </c>
      <c r="H5" s="35"/>
    </row>
    <row r="6" spans="1:11" s="9" customFormat="1" ht="75" customHeight="1" x14ac:dyDescent="0.25">
      <c r="A6" s="6" t="s">
        <v>10</v>
      </c>
      <c r="B6" s="11" t="s">
        <v>17</v>
      </c>
      <c r="C6" s="12">
        <v>111581.52870588235</v>
      </c>
      <c r="D6" s="14">
        <v>85</v>
      </c>
      <c r="E6" s="15">
        <f>C6*D6</f>
        <v>9484429.9399999995</v>
      </c>
      <c r="F6" s="15"/>
      <c r="G6" s="15">
        <f>E6-F6</f>
        <v>9484429.9399999995</v>
      </c>
      <c r="H6" s="36"/>
      <c r="I6" s="9">
        <f>J6/85</f>
        <v>111581.52870588235</v>
      </c>
      <c r="J6" s="9">
        <v>9484429.9399999995</v>
      </c>
    </row>
    <row r="7" spans="1:11" ht="82.5" customHeight="1" x14ac:dyDescent="0.25">
      <c r="A7" s="6" t="s">
        <v>10</v>
      </c>
      <c r="B7" s="10" t="s">
        <v>11</v>
      </c>
      <c r="C7" s="12">
        <v>197324.424225</v>
      </c>
      <c r="D7" s="12">
        <f>60+13+22+17</f>
        <v>112</v>
      </c>
      <c r="E7" s="15">
        <f t="shared" ref="E7:E10" si="0">C7*D7</f>
        <v>22100335.5132</v>
      </c>
      <c r="F7" s="15"/>
      <c r="G7" s="15">
        <f t="shared" ref="G7:G13" si="1">E7-F7</f>
        <v>22100335.5132</v>
      </c>
      <c r="H7" s="36">
        <f>I7/112</f>
        <v>197324.424225</v>
      </c>
      <c r="I7" s="2">
        <f>K8*0.42</f>
        <v>22100335.5132</v>
      </c>
      <c r="J7" s="30">
        <f>112/267</f>
        <v>0.41947565543071164</v>
      </c>
      <c r="K7" s="2">
        <f>J15-J6-J11-J12-J13</f>
        <v>56269856.460000001</v>
      </c>
    </row>
    <row r="8" spans="1:11" ht="75" customHeight="1" x14ac:dyDescent="0.25">
      <c r="A8" s="6" t="s">
        <v>10</v>
      </c>
      <c r="B8" s="11" t="s">
        <v>12</v>
      </c>
      <c r="C8" s="12">
        <v>196851.2241669065</v>
      </c>
      <c r="D8" s="12">
        <f>101+25+13</f>
        <v>139</v>
      </c>
      <c r="E8" s="15">
        <f t="shared" si="0"/>
        <v>27362320.159200002</v>
      </c>
      <c r="F8" s="15"/>
      <c r="G8" s="15">
        <f t="shared" si="1"/>
        <v>27362320.159200002</v>
      </c>
      <c r="H8" s="36">
        <f>I8/139</f>
        <v>196851.2241669065</v>
      </c>
      <c r="I8" s="2">
        <f>K8*0.52</f>
        <v>27362320.159200002</v>
      </c>
      <c r="J8" s="30">
        <f>139/267</f>
        <v>0.52059925093632964</v>
      </c>
      <c r="K8" s="29">
        <f>K7-G10</f>
        <v>52619846.460000001</v>
      </c>
    </row>
    <row r="9" spans="1:11" ht="72" customHeight="1" x14ac:dyDescent="0.25">
      <c r="A9" s="6" t="s">
        <v>10</v>
      </c>
      <c r="B9" s="11" t="s">
        <v>13</v>
      </c>
      <c r="C9" s="12">
        <v>197324.424225</v>
      </c>
      <c r="D9" s="12">
        <v>16</v>
      </c>
      <c r="E9" s="15">
        <f t="shared" si="0"/>
        <v>3157190.7875999999</v>
      </c>
      <c r="F9" s="15"/>
      <c r="G9" s="15">
        <f t="shared" si="1"/>
        <v>3157190.7875999999</v>
      </c>
      <c r="H9" s="36">
        <f>I9/16</f>
        <v>197324.424225</v>
      </c>
      <c r="I9" s="2">
        <f>K8*0.06</f>
        <v>3157190.7875999999</v>
      </c>
      <c r="J9" s="30">
        <f>16/267</f>
        <v>5.9925093632958802E-2</v>
      </c>
      <c r="K9" s="2">
        <f>112+139+16</f>
        <v>267</v>
      </c>
    </row>
    <row r="10" spans="1:11" ht="72" customHeight="1" x14ac:dyDescent="0.25">
      <c r="A10" s="6" t="s">
        <v>10</v>
      </c>
      <c r="B10" s="11" t="s">
        <v>19</v>
      </c>
      <c r="C10" s="12">
        <v>56154</v>
      </c>
      <c r="D10" s="12">
        <v>65</v>
      </c>
      <c r="E10" s="15">
        <f t="shared" si="0"/>
        <v>3650010</v>
      </c>
      <c r="F10" s="15"/>
      <c r="G10" s="15">
        <f t="shared" si="1"/>
        <v>3650010</v>
      </c>
      <c r="H10" s="36"/>
      <c r="J10" s="2" t="s">
        <v>21</v>
      </c>
    </row>
    <row r="11" spans="1:11" ht="62.25" customHeight="1" x14ac:dyDescent="0.25">
      <c r="A11" s="6" t="s">
        <v>10</v>
      </c>
      <c r="B11" s="11" t="s">
        <v>18</v>
      </c>
      <c r="C11" s="12">
        <v>17092.760348432053</v>
      </c>
      <c r="D11" s="12">
        <v>287</v>
      </c>
      <c r="E11" s="15">
        <f>C11*D11</f>
        <v>4905622.22</v>
      </c>
      <c r="F11" s="15"/>
      <c r="G11" s="15">
        <f t="shared" si="1"/>
        <v>4905622.22</v>
      </c>
      <c r="H11" s="36"/>
      <c r="I11" s="2">
        <f>J11/287</f>
        <v>17092.760348432053</v>
      </c>
      <c r="J11" s="2">
        <v>4905622.22</v>
      </c>
    </row>
    <row r="12" spans="1:11" ht="48" customHeight="1" x14ac:dyDescent="0.25">
      <c r="A12" s="6" t="s">
        <v>10</v>
      </c>
      <c r="B12" s="11" t="s">
        <v>14</v>
      </c>
      <c r="C12" s="12">
        <v>8921.4956578947367</v>
      </c>
      <c r="D12" s="12">
        <v>152</v>
      </c>
      <c r="E12" s="15">
        <f t="shared" ref="E12:E13" si="2">C12*D12</f>
        <v>1356067.34</v>
      </c>
      <c r="F12" s="15"/>
      <c r="G12" s="15">
        <f t="shared" si="1"/>
        <v>1356067.34</v>
      </c>
      <c r="H12" s="36"/>
      <c r="I12" s="2">
        <f>J12/152</f>
        <v>8921.4956578947367</v>
      </c>
      <c r="J12" s="2">
        <v>1356067.34</v>
      </c>
    </row>
    <row r="13" spans="1:11" ht="48.75" customHeight="1" x14ac:dyDescent="0.25">
      <c r="A13" s="6" t="s">
        <v>10</v>
      </c>
      <c r="B13" s="11" t="s">
        <v>15</v>
      </c>
      <c r="C13" s="12">
        <v>4246.324090909091</v>
      </c>
      <c r="D13" s="12">
        <v>88</v>
      </c>
      <c r="E13" s="15">
        <f t="shared" si="2"/>
        <v>373676.52</v>
      </c>
      <c r="F13" s="15"/>
      <c r="G13" s="15">
        <f t="shared" si="1"/>
        <v>373676.52</v>
      </c>
      <c r="H13" s="36"/>
      <c r="I13" s="2">
        <f>J13/88</f>
        <v>4246.324090909091</v>
      </c>
      <c r="J13" s="2">
        <v>373676.52</v>
      </c>
    </row>
    <row r="14" spans="1:11" ht="18.75" customHeight="1" x14ac:dyDescent="0.25">
      <c r="A14" s="16" t="s">
        <v>16</v>
      </c>
      <c r="B14" s="17"/>
      <c r="C14" s="18"/>
      <c r="D14" s="18"/>
      <c r="E14" s="18"/>
      <c r="F14" s="19"/>
      <c r="G14" s="13">
        <f>SUM(G6:G13)</f>
        <v>72389652.480000004</v>
      </c>
      <c r="H14" s="37"/>
    </row>
    <row r="15" spans="1:11" x14ac:dyDescent="0.25">
      <c r="J15" s="2">
        <v>72389652.480000004</v>
      </c>
    </row>
  </sheetData>
  <mergeCells count="9">
    <mergeCell ref="F1:G1"/>
    <mergeCell ref="A14:F14"/>
    <mergeCell ref="A2:G2"/>
    <mergeCell ref="A3:B3"/>
    <mergeCell ref="C3:C4"/>
    <mergeCell ref="D3:D4"/>
    <mergeCell ref="E3:E4"/>
    <mergeCell ref="F3:F4"/>
    <mergeCell ref="G3:G4"/>
  </mergeCells>
  <pageMargins left="0.39370078740157483" right="0.39370078740157483" top="1.1811023622047245" bottom="0.78740157480314965" header="0" footer="0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Гляденская СШ</vt:lpstr>
      <vt:lpstr>'Гляденская СШ'!Область_печати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2019-01-31T09:37:18Z</cp:lastPrinted>
  <dcterms:created xsi:type="dcterms:W3CDTF">2019-01-31T09:37:01Z</dcterms:created>
  <dcterms:modified xsi:type="dcterms:W3CDTF">2024-02-27T01:46:45Z</dcterms:modified>
</cp:coreProperties>
</file>